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2"/>
  </bookViews>
  <sheets>
    <sheet name="прил 3" sheetId="1" r:id="rId1"/>
    <sheet name="прил1" sheetId="2" r:id="rId2"/>
    <sheet name="прил2" sheetId="3" r:id="rId3"/>
  </sheets>
  <externalReferences>
    <externalReference r:id="rId6"/>
  </externalReferences>
  <definedNames>
    <definedName name="_xlnm.Print_Area" localSheetId="2">'прил2'!$A$1:$AW$317</definedName>
  </definedNames>
  <calcPr fullCalcOnLoad="1"/>
</workbook>
</file>

<file path=xl/sharedStrings.xml><?xml version="1.0" encoding="utf-8"?>
<sst xmlns="http://schemas.openxmlformats.org/spreadsheetml/2006/main" count="2453" uniqueCount="406">
  <si>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потребительских кооперативах в 2005-2009 годах, личным подсобным хозяйствам,сельскохозяйственным потребительским кооперативам, крестьянским (фермерским) хозяйствам на срок от 2 до 8 лет</t>
  </si>
  <si>
    <t>Целевая программа Ибресинского района " Развитие сельского хозяйства в Ибресинском районе"</t>
  </si>
  <si>
    <t>Меропрития в области использования, охраны водных объектов и гидротехнических сооружений</t>
  </si>
  <si>
    <t>Содержание автомобильных дорог общего пользования</t>
  </si>
  <si>
    <t>Меропрития по землеустройству и землепользованию</t>
  </si>
  <si>
    <t>903</t>
  </si>
  <si>
    <t>Территориальная программаобязательного медицинского страхования</t>
  </si>
  <si>
    <t>Обеспечение проведения выборов и референдумов</t>
  </si>
  <si>
    <t>Проведение выборов в представительные органы местного самоуправления</t>
  </si>
  <si>
    <t>0200002</t>
  </si>
  <si>
    <t>5201100</t>
  </si>
  <si>
    <t>Поощрение лучших учителей</t>
  </si>
  <si>
    <t>Внедрение инновационных образовательных программ</t>
  </si>
  <si>
    <t>4360200</t>
  </si>
  <si>
    <t>РАСПРЕДЕЛЕНИЕ РАСХОДОВ
бюджета Ибресинского района за 2008 год по разделам, подразделам, целевым статьям
 и видам расходов функциональной классификации расходов бюджетов Российской Федерации</t>
  </si>
  <si>
    <t>Распределение
 расходов бюджета Ибресинского района на 2008 год по главным распорядителям 
 и распорядителям средств бюджета Ибресинского района  в соответствии с ведомственной структурой расходов бюджетов Российской Федерации</t>
  </si>
  <si>
    <t>Руководство и управление в сфере установленных функций органов государственной власти и органов местного самоуправления</t>
  </si>
  <si>
    <t>4500600</t>
  </si>
  <si>
    <t>Комплектование книжных фондов бибилиотек муниципальных образований</t>
  </si>
  <si>
    <t>099</t>
  </si>
  <si>
    <t>Субсидии на обеспечение жильем граждан Российской Федерации, проживающих в сельской местности</t>
  </si>
  <si>
    <t>Мероприятия по землеустройству и землепользованию</t>
  </si>
  <si>
    <t>Федеральные целевые программы</t>
  </si>
  <si>
    <t>1000000</t>
  </si>
  <si>
    <t>СОБРАНИЕ ДЕПУТАТОВ</t>
  </si>
  <si>
    <t>ОТДЕЛ ОБРАЗОВАНИЯ</t>
  </si>
  <si>
    <t>МУЗ "ИБРЕСИНСКАЯ ЦРБ"</t>
  </si>
  <si>
    <t>ФИНАНСОВЫЙ ОТДЕЛ</t>
  </si>
  <si>
    <t>план</t>
  </si>
  <si>
    <t>кассовое исполнение</t>
  </si>
  <si>
    <t>% исп.</t>
  </si>
  <si>
    <t>Осуществление переданных полномочий по обеспечению жилыми помещениями по договорам социального найма категорий граждан, указанных в пунктах 1-3 части 1 ст. 11 Закона ЧР "О регулировании жилищных отношений" и состоящих на учете в качестве нуждающихся в жилых помещениях</t>
  </si>
  <si>
    <t>после первого уточнения</t>
  </si>
  <si>
    <t>5201200</t>
  </si>
  <si>
    <t>0980202</t>
  </si>
  <si>
    <t>Обеспечение мероприятий по переселению граждан из аварийного жилищного фонда</t>
  </si>
  <si>
    <t>Обеспечение мероприятий по капиатльному ремонту много квартирных домов и переселению граждан из аварийного жилищного фонда</t>
  </si>
  <si>
    <t>Развитие социальной инженерной инфраструктуры субъектов Российской Федерации и муниципальных образований</t>
  </si>
  <si>
    <t>5210000</t>
  </si>
  <si>
    <t xml:space="preserve">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 </t>
  </si>
  <si>
    <t>5210110</t>
  </si>
  <si>
    <t>Обеспечение мероприятий по капитальному ремонту много квартирных домов и переселению граждан из аварийного жилищного фонда</t>
  </si>
  <si>
    <t>1020200</t>
  </si>
  <si>
    <t>Субсидии на возмещение части зататрат на уплату процентов сельскохозяйственным товаропроизводителям, организациям агропромышленного комплекса, независимо от их организационно - правовых форм и крестьянским (фермерским) хозяйствам, сельскохозяйственным потребительским кооперативам по  инвестиционным кредитам, полученным в российскихй кредитных организациях и займам, полученным в сельскохозяйственных кредитных кооперативах в 2004-2009 годах, на срок от 2 до 8 лет</t>
  </si>
  <si>
    <t>2601400</t>
  </si>
  <si>
    <t xml:space="preserve">Субсидии на возмещение сельскохозяйственным товаропроизводителям (кроме личных подсобных хозяйств и сельскохозяйственных потребительских кооперативов),организациям агропромышленного комплекса независимо от их организационно-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потребительских кооперативах в 2007-2008 годах на срок до 1 года </t>
  </si>
  <si>
    <t>Господдержка внедрения комплексных мер модернизации образования</t>
  </si>
  <si>
    <t>5225700</t>
  </si>
  <si>
    <t>Республиканская целевая программа "Развитие агропромышленного комплексаЧувашской Республики и регулирование рынка сельскохозяйственной продукции, сырья и продовольствия на 2008-2010 годы"</t>
  </si>
  <si>
    <t>5225708</t>
  </si>
  <si>
    <t>Субсидии местным бюджетам на компенсациючасти затарт сельскохозяйственных товаропроизводителей, организаций агропромышленного комплекса независимо от организационно - правовых форм по вовлечению в оборот необрабатываемых сельскохозяйственных земель</t>
  </si>
  <si>
    <t>Коммунальное хозяйство</t>
  </si>
  <si>
    <t>Строительство объектов общегражданского назначения</t>
  </si>
  <si>
    <t>Межбюджетные трансферты бюджетам государственных внебюджетных фондов</t>
  </si>
  <si>
    <t>Обязательное медицинское страхование неработающего населения (детей)</t>
  </si>
  <si>
    <t>Школы - детские сады, школы начальные, неполные средние и средние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</si>
  <si>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</si>
  <si>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</si>
  <si>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(тыс. руб.)</t>
  </si>
  <si>
    <t>4329900</t>
  </si>
  <si>
    <t>Молодежная политика и оздоровление детей</t>
  </si>
  <si>
    <t>за счет средств Фонда содействия реформированию жилищно-коммунального хозяйства, налог на имущество</t>
  </si>
  <si>
    <t>Обеспечение пожарной безопасности</t>
  </si>
  <si>
    <t>2026700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</si>
  <si>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</si>
  <si>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безопасности, правоохранительной деятельности и обороны</t>
  </si>
  <si>
    <t>014</t>
  </si>
  <si>
    <t>7950330</t>
  </si>
  <si>
    <t>Субсидии местным бюджетам на компенсацию части затрат сельскохозяйственных товаропроизводителей, организаций агропромышленного комплекса независимо от организационно - правовых форм по вовлечению в оборот необрабатываемых сельскохозяйственных земель</t>
  </si>
  <si>
    <t>Компенсация части затрат сельскохозяйственных товаропроизводителей, организаций агропромышленного комплекса независимо от организационно - правовых форм по вовлечению в оборот необрабатываемых сельскохозяйственных земель</t>
  </si>
  <si>
    <t>3510000</t>
  </si>
  <si>
    <t>Поддержка коммунального хозяйства</t>
  </si>
  <si>
    <t>Мероприятия в области коммунального хозяйства</t>
  </si>
  <si>
    <t>3510500</t>
  </si>
  <si>
    <t>0029900</t>
  </si>
  <si>
    <t xml:space="preserve">Отдельные мероприятия в области дорожного хозяйства </t>
  </si>
  <si>
    <t>Другие вопросы в области социальной политики</t>
  </si>
  <si>
    <t>5140500</t>
  </si>
  <si>
    <t>Субсидии отдельным общественным организациям и иным коммерческим объединениям</t>
  </si>
  <si>
    <t>Субсидии некоммерческим организациям</t>
  </si>
  <si>
    <t>Республиканская целевая программа государственной поддержки малого и среднего предпринимательства в Чувашской Республике на 2005-2010 годы"</t>
  </si>
  <si>
    <t>5224400</t>
  </si>
  <si>
    <t xml:space="preserve">Субсидии </t>
  </si>
  <si>
    <t>к решению Собрания депутатов</t>
  </si>
  <si>
    <t>Наименование</t>
  </si>
  <si>
    <t>РЗ</t>
  </si>
  <si>
    <t>ПР</t>
  </si>
  <si>
    <t>ЦСР</t>
  </si>
  <si>
    <t>ВР</t>
  </si>
  <si>
    <t>Сумма</t>
  </si>
  <si>
    <t>уточнение</t>
  </si>
  <si>
    <t>всего</t>
  </si>
  <si>
    <t>за счет средств бюджета Ибресинского района</t>
  </si>
  <si>
    <t>за счет доходов от предпринимательской и иной приносящей доход деятельности</t>
  </si>
  <si>
    <t>за счет средств фонда субвенций и субсидий</t>
  </si>
  <si>
    <t>Общегосударственные вопросы</t>
  </si>
  <si>
    <t>01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</si>
  <si>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</si>
  <si>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</si>
  <si>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</si>
  <si>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</si>
  <si>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Центральный аппарат</t>
  </si>
  <si>
    <t>0020400</t>
  </si>
  <si>
    <t>Выполнение функций органами местного самоуправления</t>
  </si>
  <si>
    <t>500</t>
  </si>
  <si>
    <t>Судебная система</t>
  </si>
  <si>
    <t>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</si>
  <si>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</si>
  <si>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</si>
  <si>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</si>
  <si>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</si>
  <si>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Обслуживание государственного  и муниципального долга</t>
  </si>
  <si>
    <t>11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</si>
  <si>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</si>
  <si>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</si>
  <si>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</si>
  <si>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</si>
  <si>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013</t>
  </si>
  <si>
    <t>12</t>
  </si>
  <si>
    <t>Резервные фонды</t>
  </si>
  <si>
    <t>0700000</t>
  </si>
  <si>
    <t>Резервные фонды местных администраций</t>
  </si>
  <si>
    <t>0700500</t>
  </si>
  <si>
    <t>Прочие расходы</t>
  </si>
  <si>
    <t>Другие общегосударственные расходы</t>
  </si>
  <si>
    <t>14</t>
  </si>
  <si>
    <t xml:space="preserve">Руководство и управление в сфере установленных функций </t>
  </si>
  <si>
    <t>0010000</t>
  </si>
  <si>
    <t>Государственная регистрация актов гражданского состояния</t>
  </si>
  <si>
    <t>0013800</t>
  </si>
  <si>
    <t>Выполнение функций оргнанами местного самоуправления</t>
  </si>
  <si>
    <t>001</t>
  </si>
  <si>
    <t>Реализация государственной политики в области приватизации и управления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</si>
  <si>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</si>
  <si>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</si>
  <si>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</si>
  <si>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</si>
  <si>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</si>
  <si>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</si>
  <si>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</si>
  <si>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Целевые программы муниципальных образований</t>
  </si>
  <si>
    <t>7950000</t>
  </si>
  <si>
    <t>7950100</t>
  </si>
  <si>
    <t>Национальная безопасность и правоохранительная деятельность</t>
  </si>
  <si>
    <t>03</t>
  </si>
  <si>
    <t>Органы внутренних дел</t>
  </si>
  <si>
    <t>02</t>
  </si>
  <si>
    <t>Районная комплексная программа по усилению борьбы с преступностью</t>
  </si>
  <si>
    <t>7950200</t>
  </si>
  <si>
    <t>Национальная экономика</t>
  </si>
  <si>
    <t>Сельское хозяйство и рыболовство</t>
  </si>
  <si>
    <t>Государственная поддержка сельского хозяйства</t>
  </si>
  <si>
    <t>2600000</t>
  </si>
  <si>
    <t>2600100</t>
  </si>
  <si>
    <t xml:space="preserve">Субсидии юридическим лицам </t>
  </si>
  <si>
    <t>006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</si>
  <si>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потребительских кооперативах в 2005-2009 годах, личным подсобюным хозяйствам,сельскохозяйственным потребительским кооперативам, крестьянским (фермерским) хозяйствам на срок от 2 до 8 лет</t>
  </si>
  <si>
    <t>2600200</t>
  </si>
  <si>
    <t>Районная целевая программа "Развитие сельского хозяйства в Ибресинском районе"</t>
  </si>
  <si>
    <t>7950300</t>
  </si>
  <si>
    <t>Информационное, инновационно - консультационное обеспечение агропромышленного комплекса</t>
  </si>
  <si>
    <t>7950310</t>
  </si>
  <si>
    <t>003</t>
  </si>
  <si>
    <t>Организация конкурсов,выставок, ярмарок</t>
  </si>
  <si>
    <t>7950320</t>
  </si>
  <si>
    <t>Водные ресурсы</t>
  </si>
  <si>
    <t>Водохозяйственные мероприятия</t>
  </si>
  <si>
    <t>2800000</t>
  </si>
  <si>
    <t>Меропрития в области использования, охраны водных объектов и гидротехнических соосружений</t>
  </si>
  <si>
    <t>2800100</t>
  </si>
  <si>
    <t>Выполнение функций бюджетными учреждениями</t>
  </si>
  <si>
    <t>Дорожное хозяйство</t>
  </si>
  <si>
    <t>09</t>
  </si>
  <si>
    <t>3150000</t>
  </si>
  <si>
    <t>Поддержка дорожного хозяйства</t>
  </si>
  <si>
    <t>3150200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</si>
  <si>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</si>
  <si>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3150203</t>
  </si>
  <si>
    <t>Бюджетные инвестиции</t>
  </si>
  <si>
    <t>342</t>
  </si>
  <si>
    <t>Республиканские целевые программы</t>
  </si>
  <si>
    <t>5220000</t>
  </si>
  <si>
    <t>Республиканская целевая программа "Модернизация и развитие автомобильных дорог в Чувашской республике на 2006-2010 г."</t>
  </si>
  <si>
    <t>5220600</t>
  </si>
  <si>
    <t>Отдельные мероприятия в области дорожного хозяйства</t>
  </si>
  <si>
    <t>365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</si>
  <si>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</si>
  <si>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</si>
  <si>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 xml:space="preserve">04 </t>
  </si>
  <si>
    <t>3400000</t>
  </si>
  <si>
    <t xml:space="preserve">12 </t>
  </si>
  <si>
    <t>3400300</t>
  </si>
  <si>
    <t>Региональные целевые программы</t>
  </si>
  <si>
    <t>Подпрограмма "создание системы кадастра недвижимости в Чувашской республике на 2006-2008 г."</t>
  </si>
  <si>
    <t>5224300</t>
  </si>
  <si>
    <t>Благоустройство</t>
  </si>
  <si>
    <t>Прочие меропритяия по благоустройству</t>
  </si>
  <si>
    <t>6000500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</si>
  <si>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</si>
  <si>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</si>
  <si>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</si>
  <si>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</si>
  <si>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</si>
  <si>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 учреждений</t>
  </si>
  <si>
    <t>4209900</t>
  </si>
  <si>
    <t>Общее образование</t>
  </si>
  <si>
    <t>4210000</t>
  </si>
  <si>
    <t>4219900</t>
  </si>
  <si>
    <t>Учреждения по внешкольной работе с детьми</t>
  </si>
  <si>
    <t>423000</t>
  </si>
  <si>
    <t>Обспечение деятельности подведомственных учреждений</t>
  </si>
  <si>
    <t>4239900</t>
  </si>
  <si>
    <t>Ежемесячное денежное вознаграждение за классное руководство</t>
  </si>
  <si>
    <t>5200900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</si>
  <si>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</si>
  <si>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и оргнсов местного самоуправления</t>
  </si>
  <si>
    <t>Учебно - методические кабинеты, централизованные бухгалтерии, группы хозяйственного обслуживания, учебные фильмотеки, межшкольные учебно - производственные комбинаты, логопедичексие пункты</t>
  </si>
  <si>
    <t>4520000</t>
  </si>
  <si>
    <t>Обеспечение деятельности подведомственными учреждениями</t>
  </si>
  <si>
    <t>4529900</t>
  </si>
  <si>
    <t>Культура, кинематография и средства массовой информации</t>
  </si>
  <si>
    <t>08</t>
  </si>
  <si>
    <t>Культура</t>
  </si>
  <si>
    <t>Музеи и постоянные выставки</t>
  </si>
  <si>
    <t>4410000</t>
  </si>
  <si>
    <t>Обеспечение деятельности подведомственных учреждений</t>
  </si>
  <si>
    <t>4419900</t>
  </si>
  <si>
    <t>Библиотеки</t>
  </si>
  <si>
    <t>4420000</t>
  </si>
  <si>
    <t>Обеспечение детельности подведомственных учреждений</t>
  </si>
  <si>
    <t>4429900</t>
  </si>
  <si>
    <t>Меропритяия в сфере культуры, кинематографии и средств массовой информации</t>
  </si>
  <si>
    <t>4500000</t>
  </si>
  <si>
    <t>4508500</t>
  </si>
  <si>
    <t>019</t>
  </si>
  <si>
    <t>Другие вопросы в области культуры, кинематографии и средств массовой информации</t>
  </si>
  <si>
    <t>Приложение № 1</t>
  </si>
  <si>
    <t>Приложение № 2</t>
  </si>
  <si>
    <t>Мероприятия по поддержке и развитию культуры, искусства кинематографии, средств массовой информации и архивного дела</t>
  </si>
  <si>
    <t>7950500</t>
  </si>
  <si>
    <t>023</t>
  </si>
  <si>
    <t>Здравоохранение, физическая культура и спорт</t>
  </si>
  <si>
    <t>Стационарная помощь</t>
  </si>
  <si>
    <t>Больницы, клиники, госпитали, медико - санитарные части</t>
  </si>
  <si>
    <t>4700000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</si>
  <si>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</si>
  <si>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</si>
  <si>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</si>
  <si>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</si>
  <si>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</si>
  <si>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Фельдшерско - акушерские пункты</t>
  </si>
  <si>
    <t>4780000</t>
  </si>
  <si>
    <t>4789900</t>
  </si>
  <si>
    <t>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</si>
  <si>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5201800</t>
  </si>
  <si>
    <t>Медицинская помощь в дневных стационарах</t>
  </si>
  <si>
    <t>Больницы, клиники, госпитали,медико - санитарные части</t>
  </si>
  <si>
    <t>Обеспечение деятельности подведоственных учреждений</t>
  </si>
  <si>
    <t>Скорая медицинская помощь</t>
  </si>
  <si>
    <t>Больницы, клиники, госпитали, медико -санитарные части</t>
  </si>
  <si>
    <t>Физическая культура и спорт</t>
  </si>
  <si>
    <t>Центры спортивной подготовки (сборные команды)</t>
  </si>
  <si>
    <t>4820000</t>
  </si>
  <si>
    <t>4829900</t>
  </si>
  <si>
    <t>7950400</t>
  </si>
  <si>
    <t>Мероприятия в области здравоохранения, спорта и физической культуры, туризма</t>
  </si>
  <si>
    <t>079</t>
  </si>
  <si>
    <t>Другие вопросы в области здравоохранения, физической культуры и спорта</t>
  </si>
  <si>
    <t>10</t>
  </si>
  <si>
    <t>Территориальная программа обязательного медицинского страхования</t>
  </si>
  <si>
    <t>7710000</t>
  </si>
  <si>
    <t>Обязательное медицинское страхование неработающего населения</t>
  </si>
  <si>
    <t>7710100</t>
  </si>
  <si>
    <t>Страховые взносы по обязательному медицинскому страхованию</t>
  </si>
  <si>
    <t>7710101</t>
  </si>
  <si>
    <t>795</t>
  </si>
  <si>
    <t>7710102</t>
  </si>
  <si>
    <t>Социальная политика</t>
  </si>
  <si>
    <t>00</t>
  </si>
  <si>
    <t>Пенсионное обеспечение</t>
  </si>
  <si>
    <t>Пенсии</t>
  </si>
  <si>
    <t>4900000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</si>
  <si>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</si>
  <si>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</si>
  <si>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</si>
  <si>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</si>
  <si>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Социальное обеспечение  населения</t>
  </si>
  <si>
    <t>"Социальное развитие села до 2010 года"</t>
  </si>
  <si>
    <t>1001100</t>
  </si>
  <si>
    <t>Субсидии на обеспечение жильем молодых семей и молодых специалистов</t>
  </si>
  <si>
    <t>021</t>
  </si>
  <si>
    <t>Федеральная целевая программа "Жилище" на 2002-2010 годы ( второй этап)</t>
  </si>
  <si>
    <t>1040000</t>
  </si>
  <si>
    <t>Подпрограмма "Обеспечение жильем молодых семей"</t>
  </si>
  <si>
    <t>1040200</t>
  </si>
  <si>
    <t>Субсидии на обеспечение жильем</t>
  </si>
  <si>
    <t>501</t>
  </si>
  <si>
    <t>Социальная помощь</t>
  </si>
  <si>
    <t>5050000</t>
  </si>
  <si>
    <t>Оказание других видов социальной помощи</t>
  </si>
  <si>
    <t>5058500</t>
  </si>
  <si>
    <t>Реализация государственных функций в области социальной политики</t>
  </si>
  <si>
    <t>5140000</t>
  </si>
  <si>
    <t>Меропрития в области социальной политики</t>
  </si>
  <si>
    <t>5140100</t>
  </si>
  <si>
    <t xml:space="preserve">Охрана семьи и  детства 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</si>
  <si>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</si>
  <si>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</si>
  <si>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Иные безвозмездные и безвозвратные перечисления</t>
  </si>
  <si>
    <t>5200000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</si>
  <si>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</si>
  <si>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</si>
  <si>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</si>
  <si>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</si>
  <si>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</si>
  <si>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5160000</t>
  </si>
  <si>
    <t>5160100</t>
  </si>
  <si>
    <t>Выравнивание бюджетной обеспеченности поселений из районного фонда финансовой поддержки</t>
  </si>
  <si>
    <t>5160130</t>
  </si>
  <si>
    <t>Фонд финансовой поддержки</t>
  </si>
  <si>
    <t>008</t>
  </si>
  <si>
    <t>Дотации</t>
  </si>
  <si>
    <t>5170000</t>
  </si>
  <si>
    <t>Поддержка мер по обеспечению сбалансированности бюджетов</t>
  </si>
  <si>
    <t>5170200</t>
  </si>
  <si>
    <t>Прочие дотации</t>
  </si>
  <si>
    <t>007</t>
  </si>
  <si>
    <t>Субсидии бюджетам субъектов Российской Федерации и муниципальных образований (межбюджетные трансферты)</t>
  </si>
  <si>
    <t>Развитие осциальной инженерной инфраструктуры субъектов Российской Федерации и муниципальных образований</t>
  </si>
  <si>
    <t>5230000</t>
  </si>
  <si>
    <t>Развитие социальной инженерной инфраструктуры</t>
  </si>
  <si>
    <t>5230100</t>
  </si>
  <si>
    <t>Фонд софинансирования</t>
  </si>
  <si>
    <t>010</t>
  </si>
  <si>
    <t>Софинансирование проекта канализационного коллектора по ул. Маресьева п. Ибреси</t>
  </si>
  <si>
    <t>5230101</t>
  </si>
  <si>
    <t>Софинансирование строительства моста в д. Ширтаны ул. Лесная</t>
  </si>
  <si>
    <t>5230102</t>
  </si>
  <si>
    <t xml:space="preserve">Субвенции субъектов Российской Федерации и муниципальных образований </t>
  </si>
  <si>
    <t>Руководство и управление в сфере установленных функций</t>
  </si>
  <si>
    <t>Осуществление первичного воинского учета на территорих, где отсутствуют военные комиссариаты</t>
  </si>
  <si>
    <t>0013600</t>
  </si>
  <si>
    <t>Фонд компенсаций</t>
  </si>
  <si>
    <t>009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</si>
  <si>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РФ переданных для осуществления органом местного самоуправления в установленном порядке</t>
  </si>
  <si>
    <t>5210200</t>
  </si>
  <si>
    <t>Осуществление переданных полномочий по обеспечению жилыми помещениями по договорам социального найма категорий граждан, указанных в пунктах 1-3 части 1 ст. 11 Закона ЧР "О регулировании жилищных отношений" и состоящих на учете в качесте нуждающихся в жилых помещениях</t>
  </si>
  <si>
    <t>5210201</t>
  </si>
  <si>
    <t>Осуществление переданных полномочий по ведению учета граждан, нуждающихся в жилых помещениях и имеющих право на государственную поддержку на строительство (приобретение) жилья</t>
  </si>
  <si>
    <t>5210202</t>
  </si>
  <si>
    <t>ВСЕГО РАСХОДОВ</t>
  </si>
  <si>
    <t>Жилищное хозяйство</t>
  </si>
  <si>
    <t>0980000</t>
  </si>
  <si>
    <t>0980101</t>
  </si>
  <si>
    <t>0980201</t>
  </si>
  <si>
    <t>за счет средств Фонда содействия реформированию жилищно-коммунального хозяйства</t>
  </si>
  <si>
    <t>Мероприятия по капитальному ремонту многоквартирных домов</t>
  </si>
  <si>
    <t>Мероприятия 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</si>
  <si>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Мероприятия по капитальному ремонту многоквартирных домов за счет средств бюджетов</t>
  </si>
  <si>
    <t>Жилищно-коммунальное хозяйство</t>
  </si>
  <si>
    <t xml:space="preserve"> </t>
  </si>
  <si>
    <t>Мероприятия по капитальному ремонту многоквартирных домови переселению граждан из ветхого и аварийного жилья</t>
  </si>
  <si>
    <t>к Решению Собрания депутатов</t>
  </si>
  <si>
    <t>5210112</t>
  </si>
  <si>
    <t>5221102</t>
  </si>
  <si>
    <t>5221100</t>
  </si>
  <si>
    <t>Республиканская программа "Государственная поддержка молодых семей в решении жилищной проблемы на 2002-2015 годы"</t>
  </si>
  <si>
    <t>Субсидии местным бюджетам на обеспечение жильем молодых семей в рамках реализации Указа Президента Чувашской Республики от 6 марта 2002 г. № 51 №О мерах по усилению государственной поддержки молодых граждан в Чувашской Республике"</t>
  </si>
  <si>
    <t>5210100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</si>
  <si>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</si>
  <si>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 xml:space="preserve">Субсидии бюджетам муниципальных образований на возмещение расходов организаций по уплате налога на имущество в отношении объектов жилищного фонда и инженерной инфраструктуры жилищно - коммунального хозяйства  </t>
  </si>
  <si>
    <t>5230104</t>
  </si>
  <si>
    <t>5210205</t>
  </si>
  <si>
    <t>Софинансирование объектов капиатльного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</si>
  <si>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020</t>
  </si>
  <si>
    <t>Увеличение, уменьшение (-)</t>
  </si>
  <si>
    <t>Ибресинского района</t>
  </si>
  <si>
    <t>Мин</t>
  </si>
  <si>
    <t>Рз</t>
  </si>
  <si>
    <t>СУММА</t>
  </si>
  <si>
    <t>после уточнения</t>
  </si>
  <si>
    <t>АДМИНИСТРАЦИЯ ИБРЕСИНСКОГО РАЙОНА</t>
  </si>
  <si>
    <t>Общегосударственные расходы</t>
  </si>
  <si>
    <t>01 14</t>
  </si>
  <si>
    <t>Целевая программа Ибресинского района</t>
  </si>
  <si>
    <t>Комплексная программа по борьбе с преступностью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</si>
  <si>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 - правовых форм и крестьянским (фермерским) хозяйствам, сельскохозяйственным потребительским кооперативам по  инвестиционным кредитам, полученным в российскихй кредитных организациях и займам, полученным в сельскохозяйственных кредитных кооперативах в 2004-2009 годах, на срок от 2 до 8 лет</t>
  </si>
  <si>
    <t>от  07.04.2009 г. №29</t>
  </si>
  <si>
    <t>от 07.04.2009 г. №29</t>
  </si>
  <si>
    <t>Приложение №3</t>
  </si>
  <si>
    <t>Источники
внутреннего финансирования дефицита бюджета 
Ибресинского района за 2008 год</t>
  </si>
  <si>
    <t xml:space="preserve">Наименование </t>
  </si>
  <si>
    <t>Код бюджетной классификации Российской Федерации</t>
  </si>
  <si>
    <t>Погашение бюджетом Ибресинского района кредитов, полученных от других бюджетов бюджетной системы Российской Федерации</t>
  </si>
  <si>
    <t>000 01 03 00 00 05 0000 810</t>
  </si>
  <si>
    <t>Изменение остатков средств на счетах по учету средств бюджета</t>
  </si>
  <si>
    <t>000 01 05 00 00 00 0000 000</t>
  </si>
  <si>
    <t>Средства от продажи акций и иных форм участия в капитале, находящихся в муниципальной собственности</t>
  </si>
  <si>
    <t>000 01 06 01 00 05 0000 630</t>
  </si>
  <si>
    <t>Исполнение муниципальных гарантий в валюте Российской Федерации</t>
  </si>
  <si>
    <t>000  01 06 04 00 00 0000 000</t>
  </si>
  <si>
    <t>Бюджетные кредиты, предоставленные внутри страны в валюте Российской Федерации</t>
  </si>
  <si>
    <t>000 01 06 05 00 00 0000 000</t>
  </si>
  <si>
    <t>итого</t>
  </si>
  <si>
    <t xml:space="preserve">от 07.04.2009 г. №29 </t>
  </si>
  <si>
    <t>992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</si>
</sst>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  <numFmt numFmtId="167" formatCode="#,##0.0"/>
    <numFmt numFmtId="168" formatCode="0.000000"/>
    <numFmt numFmtId="169" formatCode="0.00000"/>
    <numFmt numFmtId="170" formatCode="0.0000"/>
  </numFmts>
  <fonts count="13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2" fontId="3" fillId="2" borderId="1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2" fontId="4" fillId="0" borderId="2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8" xfId="0" applyFont="1" applyBorder="1" applyAlignment="1">
      <alignment/>
    </xf>
    <xf numFmtId="0" fontId="4" fillId="0" borderId="20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2" fillId="0" borderId="15" xfId="0" applyFont="1" applyBorder="1" applyAlignment="1">
      <alignment/>
    </xf>
    <xf numFmtId="0" fontId="4" fillId="0" borderId="21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0" borderId="21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0" fontId="3" fillId="2" borderId="21" xfId="0" applyFont="1" applyFill="1" applyBorder="1" applyAlignment="1">
      <alignment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3" fillId="2" borderId="0" xfId="0" applyFont="1" applyFill="1" applyBorder="1" applyAlignment="1">
      <alignment wrapText="1"/>
    </xf>
    <xf numFmtId="165" fontId="4" fillId="0" borderId="15" xfId="0" applyNumberFormat="1" applyFont="1" applyBorder="1" applyAlignment="1">
      <alignment/>
    </xf>
    <xf numFmtId="0" fontId="5" fillId="0" borderId="23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7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Border="1" applyAlignment="1">
      <alignment/>
    </xf>
    <xf numFmtId="2" fontId="3" fillId="0" borderId="33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" xfId="0" applyFont="1" applyFill="1" applyBorder="1" applyAlignment="1">
      <alignment/>
    </xf>
    <xf numFmtId="165" fontId="7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0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49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49" fontId="8" fillId="0" borderId="2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2" fontId="7" fillId="0" borderId="2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2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Fill="1" applyBorder="1" applyAlignment="1">
      <alignment wrapText="1"/>
    </xf>
    <xf numFmtId="49" fontId="8" fillId="0" borderId="2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9" fillId="0" borderId="23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7" fillId="0" borderId="2" xfId="0" applyNumberFormat="1" applyFont="1" applyBorder="1" applyAlignment="1">
      <alignment/>
    </xf>
    <xf numFmtId="2" fontId="8" fillId="0" borderId="2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7" fillId="2" borderId="3" xfId="0" applyFont="1" applyFill="1" applyBorder="1" applyAlignment="1">
      <alignment/>
    </xf>
    <xf numFmtId="49" fontId="8" fillId="0" borderId="15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2" xfId="0" applyFont="1" applyBorder="1" applyAlignment="1">
      <alignment wrapText="1"/>
    </xf>
    <xf numFmtId="49" fontId="7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30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49" xfId="0" applyFont="1" applyBorder="1" applyAlignment="1">
      <alignment/>
    </xf>
    <xf numFmtId="2" fontId="8" fillId="0" borderId="38" xfId="0" applyNumberFormat="1" applyFont="1" applyBorder="1" applyAlignment="1">
      <alignment/>
    </xf>
    <xf numFmtId="166" fontId="8" fillId="0" borderId="36" xfId="0" applyNumberFormat="1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1" xfId="0" applyFont="1" applyBorder="1" applyAlignment="1">
      <alignment/>
    </xf>
    <xf numFmtId="2" fontId="8" fillId="0" borderId="3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8" fillId="0" borderId="27" xfId="0" applyFont="1" applyFill="1" applyBorder="1" applyAlignment="1">
      <alignment vertical="center" wrapText="1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0" xfId="0" applyNumberFormat="1" applyAlignment="1">
      <alignment/>
    </xf>
    <xf numFmtId="2" fontId="3" fillId="2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8" fillId="0" borderId="2" xfId="0" applyNumberFormat="1" applyFont="1" applyBorder="1" applyAlignment="1">
      <alignment/>
    </xf>
    <xf numFmtId="2" fontId="8" fillId="0" borderId="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2" fontId="8" fillId="0" borderId="2" xfId="0" applyNumberFormat="1" applyFont="1" applyBorder="1" applyAlignment="1">
      <alignment/>
    </xf>
    <xf numFmtId="0" fontId="12" fillId="0" borderId="15" xfId="0" applyFont="1" applyFill="1" applyBorder="1" applyAlignment="1">
      <alignment wrapText="1"/>
    </xf>
    <xf numFmtId="165" fontId="0" fillId="0" borderId="0" xfId="0" applyNumberFormat="1" applyBorder="1" applyAlignment="1">
      <alignment/>
    </xf>
    <xf numFmtId="165" fontId="4" fillId="0" borderId="2" xfId="0" applyNumberFormat="1" applyFont="1" applyFill="1" applyBorder="1" applyAlignment="1">
      <alignment/>
    </xf>
    <xf numFmtId="165" fontId="4" fillId="0" borderId="2" xfId="0" applyNumberFormat="1" applyFont="1" applyBorder="1" applyAlignment="1">
      <alignment/>
    </xf>
    <xf numFmtId="0" fontId="12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5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3;&#1043;\&#1091;&#1090;&#1086;&#1095;&#1085;&#1077;&#1085;&#1080;&#1077;%202008\&#1088;&#1072;&#1081;&#1086;&#1085;\&#1091;&#1090;&#1086;&#1095;&#1085;&#1077;&#1085;&#1080;&#1077;%201\&#1088;&#1072;&#1081;&#1086;&#1085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7"/>
      <sheetName val="прил 1"/>
      <sheetName val="прил2"/>
      <sheetName val="прил6"/>
      <sheetName val="прил "/>
      <sheetName val="прил3"/>
      <sheetName val="прил5"/>
      <sheetName val="прил 4"/>
      <sheetName val="Лист1"/>
    </sheetNames>
    <sheetDataSet>
      <sheetData sheetId="2">
        <row r="21">
          <cell r="H21">
            <v>9547.1</v>
          </cell>
          <cell r="J21">
            <v>149.9</v>
          </cell>
          <cell r="L21">
            <v>92.9</v>
          </cell>
        </row>
        <row r="24">
          <cell r="J24">
            <v>8.5</v>
          </cell>
        </row>
        <row r="27">
          <cell r="H27">
            <v>100</v>
          </cell>
        </row>
        <row r="31">
          <cell r="H31">
            <v>100</v>
          </cell>
        </row>
        <row r="35">
          <cell r="J35">
            <v>1979.2</v>
          </cell>
        </row>
        <row r="38">
          <cell r="H38">
            <v>15</v>
          </cell>
          <cell r="L38">
            <v>40</v>
          </cell>
        </row>
        <row r="41">
          <cell r="H41">
            <v>1193.9</v>
          </cell>
          <cell r="L41">
            <v>275</v>
          </cell>
        </row>
        <row r="44">
          <cell r="L44">
            <v>-568</v>
          </cell>
        </row>
        <row r="49">
          <cell r="H49">
            <v>370</v>
          </cell>
        </row>
        <row r="54">
          <cell r="H54">
            <v>80</v>
          </cell>
        </row>
        <row r="56">
          <cell r="H56">
            <v>140</v>
          </cell>
        </row>
        <row r="60">
          <cell r="H60">
            <v>270</v>
          </cell>
        </row>
        <row r="62">
          <cell r="H62">
            <v>230</v>
          </cell>
        </row>
        <row r="66">
          <cell r="L66">
            <v>800</v>
          </cell>
        </row>
        <row r="71">
          <cell r="H71">
            <v>1168.5</v>
          </cell>
          <cell r="J71">
            <v>11671.5</v>
          </cell>
          <cell r="L71">
            <v>5213.8</v>
          </cell>
          <cell r="M71">
            <v>0</v>
          </cell>
        </row>
        <row r="74">
          <cell r="L74">
            <v>1167.2</v>
          </cell>
          <cell r="M74">
            <v>0</v>
          </cell>
          <cell r="R74">
            <v>11671.5</v>
          </cell>
        </row>
        <row r="76">
          <cell r="H76">
            <v>8381</v>
          </cell>
          <cell r="L76">
            <v>-8381</v>
          </cell>
        </row>
        <row r="77">
          <cell r="L77">
            <v>221</v>
          </cell>
        </row>
        <row r="78">
          <cell r="M78" t="str">
            <v> </v>
          </cell>
        </row>
        <row r="80">
          <cell r="H80">
            <v>35</v>
          </cell>
        </row>
        <row r="83">
          <cell r="L83">
            <v>221</v>
          </cell>
        </row>
        <row r="86">
          <cell r="H86">
            <v>4168.7</v>
          </cell>
          <cell r="L86">
            <v>-4168.7</v>
          </cell>
        </row>
        <row r="88">
          <cell r="L88">
            <v>3390</v>
          </cell>
        </row>
        <row r="93">
          <cell r="H93">
            <v>596.7</v>
          </cell>
          <cell r="L93">
            <v>7.6</v>
          </cell>
        </row>
        <row r="96">
          <cell r="H96">
            <v>279.3</v>
          </cell>
          <cell r="L96">
            <v>-45.3</v>
          </cell>
        </row>
        <row r="98">
          <cell r="L98">
            <v>2218</v>
          </cell>
        </row>
        <row r="101">
          <cell r="H101">
            <v>210</v>
          </cell>
        </row>
        <row r="106">
          <cell r="H106">
            <v>4300</v>
          </cell>
        </row>
        <row r="108">
          <cell r="H108">
            <v>218</v>
          </cell>
          <cell r="L108">
            <v>50</v>
          </cell>
        </row>
        <row r="112">
          <cell r="H112">
            <v>7000</v>
          </cell>
          <cell r="L112">
            <v>1500</v>
          </cell>
        </row>
        <row r="113">
          <cell r="H113">
            <v>1500</v>
          </cell>
        </row>
        <row r="118">
          <cell r="H118">
            <v>357</v>
          </cell>
        </row>
        <row r="122">
          <cell r="N122">
            <v>1570</v>
          </cell>
        </row>
        <row r="125">
          <cell r="J125">
            <v>9047.4</v>
          </cell>
        </row>
        <row r="128">
          <cell r="H128">
            <v>380</v>
          </cell>
        </row>
        <row r="131">
          <cell r="H131">
            <v>11</v>
          </cell>
        </row>
        <row r="139">
          <cell r="H139">
            <v>95</v>
          </cell>
        </row>
        <row r="146">
          <cell r="L146">
            <v>-530</v>
          </cell>
          <cell r="M146">
            <v>0</v>
          </cell>
          <cell r="N146">
            <v>-126.4</v>
          </cell>
        </row>
        <row r="147">
          <cell r="H147">
            <v>530</v>
          </cell>
          <cell r="J147">
            <v>126.4</v>
          </cell>
        </row>
        <row r="152">
          <cell r="H152">
            <v>20440</v>
          </cell>
          <cell r="I152">
            <v>2681.6</v>
          </cell>
          <cell r="L152">
            <v>502.2</v>
          </cell>
        </row>
        <row r="156">
          <cell r="H156">
            <v>11666.3</v>
          </cell>
          <cell r="I156">
            <v>1587.1</v>
          </cell>
          <cell r="J156">
            <v>60666.4</v>
          </cell>
          <cell r="L156">
            <v>43.2</v>
          </cell>
          <cell r="N156">
            <v>3599.1</v>
          </cell>
        </row>
        <row r="159">
          <cell r="H159">
            <v>5245.8</v>
          </cell>
          <cell r="I159">
            <v>343.3</v>
          </cell>
          <cell r="L159">
            <v>259.8</v>
          </cell>
        </row>
        <row r="161">
          <cell r="J161">
            <v>2905.4</v>
          </cell>
          <cell r="N161">
            <v>88</v>
          </cell>
        </row>
        <row r="165">
          <cell r="L165">
            <v>607</v>
          </cell>
          <cell r="N165">
            <v>126.4</v>
          </cell>
        </row>
        <row r="168">
          <cell r="H168">
            <v>3721.8</v>
          </cell>
          <cell r="L168">
            <v>352.4</v>
          </cell>
        </row>
        <row r="172">
          <cell r="J172">
            <v>136</v>
          </cell>
        </row>
        <row r="175">
          <cell r="J175">
            <v>1340.5</v>
          </cell>
          <cell r="N175">
            <v>19.1</v>
          </cell>
        </row>
        <row r="183">
          <cell r="H183">
            <v>4207.4</v>
          </cell>
          <cell r="I183">
            <v>1050</v>
          </cell>
          <cell r="L183">
            <v>114.62</v>
          </cell>
        </row>
        <row r="187">
          <cell r="H187">
            <v>7617.2</v>
          </cell>
          <cell r="I187">
            <v>3580</v>
          </cell>
          <cell r="L187">
            <v>428.74</v>
          </cell>
        </row>
        <row r="190">
          <cell r="H190">
            <v>568.1</v>
          </cell>
        </row>
        <row r="193">
          <cell r="H193">
            <v>3563.6</v>
          </cell>
          <cell r="L193">
            <v>381.06</v>
          </cell>
        </row>
        <row r="195">
          <cell r="J195">
            <v>3562.9</v>
          </cell>
        </row>
        <row r="199">
          <cell r="H199">
            <v>1402.4</v>
          </cell>
          <cell r="L199">
            <v>92.32</v>
          </cell>
        </row>
        <row r="203">
          <cell r="H203">
            <v>5267.9</v>
          </cell>
          <cell r="L203">
            <v>23.26</v>
          </cell>
        </row>
        <row r="211">
          <cell r="H211">
            <v>3238.1</v>
          </cell>
          <cell r="J211">
            <v>101.9</v>
          </cell>
          <cell r="L211">
            <v>249.5</v>
          </cell>
        </row>
        <row r="216">
          <cell r="J216">
            <v>19509</v>
          </cell>
        </row>
        <row r="217">
          <cell r="N217">
            <v>1258.7</v>
          </cell>
        </row>
        <row r="220">
          <cell r="H220">
            <v>574.2</v>
          </cell>
        </row>
        <row r="222">
          <cell r="L222">
            <v>1700</v>
          </cell>
        </row>
        <row r="232">
          <cell r="J232">
            <v>681.6</v>
          </cell>
          <cell r="N232">
            <v>78.6</v>
          </cell>
        </row>
        <row r="235">
          <cell r="J235">
            <v>278.8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I15" sqref="I15"/>
    </sheetView>
  </sheetViews>
  <sheetFormatPr defaultColWidth="9.00390625" defaultRowHeight="12.75"/>
  <cols>
    <col min="1" max="1" width="36.625" style="0" customWidth="1"/>
    <col min="3" max="3" width="20.625" style="0" customWidth="1"/>
    <col min="4" max="4" width="0.12890625" style="0" hidden="1" customWidth="1"/>
    <col min="5" max="5" width="12.625" style="0" hidden="1" customWidth="1"/>
    <col min="6" max="6" width="13.625" style="0" customWidth="1"/>
  </cols>
  <sheetData>
    <row r="1" spans="1:6" ht="15">
      <c r="A1" s="53"/>
      <c r="B1" s="53"/>
      <c r="C1" s="313" t="s">
        <v>389</v>
      </c>
      <c r="D1" s="313"/>
      <c r="E1" s="313"/>
      <c r="F1" s="313"/>
    </row>
    <row r="2" spans="1:6" ht="15">
      <c r="A2" s="53"/>
      <c r="B2" s="53"/>
      <c r="C2" s="313" t="s">
        <v>83</v>
      </c>
      <c r="D2" s="313"/>
      <c r="E2" s="313"/>
      <c r="F2" s="313"/>
    </row>
    <row r="3" spans="1:6" ht="15">
      <c r="A3" s="53"/>
      <c r="B3" s="53"/>
      <c r="C3" s="313" t="s">
        <v>376</v>
      </c>
      <c r="D3" s="313"/>
      <c r="E3" s="313"/>
      <c r="F3" s="313"/>
    </row>
    <row r="4" spans="1:6" ht="15">
      <c r="A4" s="53"/>
      <c r="B4" s="53"/>
      <c r="C4" s="313" t="s">
        <v>404</v>
      </c>
      <c r="D4" s="313"/>
      <c r="E4" s="313"/>
      <c r="F4" s="313"/>
    </row>
    <row r="5" spans="1:6" ht="12.75" customHeight="1">
      <c r="A5" s="314" t="s">
        <v>390</v>
      </c>
      <c r="B5" s="314"/>
      <c r="C5" s="314"/>
      <c r="D5" s="314"/>
      <c r="E5" s="314"/>
      <c r="F5" s="314"/>
    </row>
    <row r="6" spans="1:6" ht="12.75" customHeight="1">
      <c r="A6" s="314"/>
      <c r="B6" s="314"/>
      <c r="C6" s="314"/>
      <c r="D6" s="314"/>
      <c r="E6" s="314"/>
      <c r="F6" s="314"/>
    </row>
    <row r="7" spans="1:6" ht="27" customHeight="1">
      <c r="A7" s="314"/>
      <c r="B7" s="314"/>
      <c r="C7" s="314"/>
      <c r="D7" s="314"/>
      <c r="E7" s="314"/>
      <c r="F7" s="314"/>
    </row>
    <row r="8" spans="1:6" ht="12.75" customHeight="1" hidden="1">
      <c r="A8" s="314"/>
      <c r="B8" s="314"/>
      <c r="C8" s="314"/>
      <c r="D8" s="314"/>
      <c r="E8" s="314"/>
      <c r="F8" s="314"/>
    </row>
    <row r="9" spans="1:6" ht="12.75" customHeight="1" hidden="1">
      <c r="A9" s="314"/>
      <c r="B9" s="314"/>
      <c r="C9" s="314"/>
      <c r="D9" s="314"/>
      <c r="E9" s="314"/>
      <c r="F9" s="314"/>
    </row>
    <row r="10" spans="1:6" ht="12.75" customHeight="1" hidden="1">
      <c r="A10" s="314"/>
      <c r="B10" s="314"/>
      <c r="C10" s="314"/>
      <c r="D10" s="314"/>
      <c r="E10" s="314"/>
      <c r="F10" s="314"/>
    </row>
    <row r="11" spans="1:6" ht="15">
      <c r="A11" s="53"/>
      <c r="B11" s="53"/>
      <c r="C11" s="53"/>
      <c r="D11" s="53"/>
      <c r="E11" s="53"/>
      <c r="F11" s="53"/>
    </row>
    <row r="12" spans="1:6" ht="15">
      <c r="A12" s="53"/>
      <c r="B12" s="53"/>
      <c r="C12" s="53"/>
      <c r="D12" s="53"/>
      <c r="E12" s="53" t="s">
        <v>58</v>
      </c>
      <c r="F12" s="53" t="s">
        <v>58</v>
      </c>
    </row>
    <row r="13" spans="1:7" ht="12.75" customHeight="1">
      <c r="A13" s="315" t="s">
        <v>391</v>
      </c>
      <c r="B13" s="317" t="s">
        <v>392</v>
      </c>
      <c r="C13" s="317"/>
      <c r="D13" s="53"/>
      <c r="E13" s="318" t="s">
        <v>28</v>
      </c>
      <c r="F13" s="320" t="s">
        <v>29</v>
      </c>
      <c r="G13" s="321"/>
    </row>
    <row r="14" spans="1:7" ht="41.25" customHeight="1">
      <c r="A14" s="316"/>
      <c r="B14" s="317"/>
      <c r="C14" s="317"/>
      <c r="D14" s="53"/>
      <c r="E14" s="319"/>
      <c r="F14" s="320"/>
      <c r="G14" s="321"/>
    </row>
    <row r="15" spans="1:7" ht="69" customHeight="1">
      <c r="A15" s="307" t="s">
        <v>393</v>
      </c>
      <c r="B15" s="311" t="s">
        <v>394</v>
      </c>
      <c r="C15" s="311"/>
      <c r="D15" s="53"/>
      <c r="E15" s="51">
        <v>-84.6</v>
      </c>
      <c r="F15" s="51">
        <v>-84.5</v>
      </c>
      <c r="G15" s="308"/>
    </row>
    <row r="16" spans="1:7" ht="34.5" customHeight="1">
      <c r="A16" s="307" t="s">
        <v>395</v>
      </c>
      <c r="B16" s="311" t="s">
        <v>396</v>
      </c>
      <c r="C16" s="311"/>
      <c r="D16" s="53"/>
      <c r="E16" s="309">
        <v>4266.7</v>
      </c>
      <c r="F16" s="51">
        <v>-6186.9</v>
      </c>
      <c r="G16" s="308"/>
    </row>
    <row r="17" spans="1:7" ht="65.25" customHeight="1">
      <c r="A17" s="307" t="s">
        <v>397</v>
      </c>
      <c r="B17" s="311" t="s">
        <v>398</v>
      </c>
      <c r="C17" s="311"/>
      <c r="D17" s="53"/>
      <c r="E17" s="309">
        <v>8000</v>
      </c>
      <c r="F17" s="51">
        <v>8200</v>
      </c>
      <c r="G17" s="308"/>
    </row>
    <row r="18" spans="1:7" ht="47.25" customHeight="1" hidden="1">
      <c r="A18" s="307" t="s">
        <v>399</v>
      </c>
      <c r="B18" s="311" t="s">
        <v>400</v>
      </c>
      <c r="C18" s="311"/>
      <c r="D18" s="53"/>
      <c r="E18" s="310">
        <v>-300</v>
      </c>
      <c r="F18" s="51"/>
      <c r="G18" s="308"/>
    </row>
    <row r="19" spans="1:7" ht="55.5" customHeight="1">
      <c r="A19" s="307" t="s">
        <v>401</v>
      </c>
      <c r="B19" s="311" t="s">
        <v>402</v>
      </c>
      <c r="C19" s="311"/>
      <c r="D19" s="53"/>
      <c r="E19" s="30">
        <v>1292.8</v>
      </c>
      <c r="F19" s="51">
        <v>1156</v>
      </c>
      <c r="G19" s="308"/>
    </row>
    <row r="20" spans="1:7" ht="15">
      <c r="A20" s="30" t="s">
        <v>403</v>
      </c>
      <c r="B20" s="312"/>
      <c r="C20" s="312"/>
      <c r="D20" s="53"/>
      <c r="E20" s="51">
        <f>SUM(E15:E19)</f>
        <v>13174.899999999998</v>
      </c>
      <c r="F20" s="51">
        <v>3084.6</v>
      </c>
      <c r="G20" s="308"/>
    </row>
    <row r="22" ht="12.75">
      <c r="F22" s="298"/>
    </row>
  </sheetData>
  <mergeCells count="16">
    <mergeCell ref="B18:C18"/>
    <mergeCell ref="B19:C19"/>
    <mergeCell ref="B20:C20"/>
    <mergeCell ref="G13:G14"/>
    <mergeCell ref="B15:C15"/>
    <mergeCell ref="B16:C16"/>
    <mergeCell ref="B17:C17"/>
    <mergeCell ref="A5:F10"/>
    <mergeCell ref="A13:A14"/>
    <mergeCell ref="B13:C14"/>
    <mergeCell ref="E13:E14"/>
    <mergeCell ref="F13:F14"/>
    <mergeCell ref="C1:F1"/>
    <mergeCell ref="C2:F2"/>
    <mergeCell ref="C3:F3"/>
    <mergeCell ref="C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15"/>
  <sheetViews>
    <sheetView zoomScale="85" zoomScaleNormal="85" workbookViewId="0" topLeftCell="A273">
      <selection activeCell="B279" sqref="B279:AV279"/>
    </sheetView>
  </sheetViews>
  <sheetFormatPr defaultColWidth="9.00390625" defaultRowHeight="12.75"/>
  <cols>
    <col min="1" max="1" width="72.00390625" style="0" customWidth="1"/>
    <col min="2" max="2" width="5.25390625" style="0" customWidth="1"/>
    <col min="3" max="3" width="4.625" style="0" customWidth="1"/>
    <col min="4" max="4" width="11.75390625" style="0" customWidth="1"/>
    <col min="5" max="5" width="5.25390625" style="0" customWidth="1"/>
    <col min="6" max="7" width="9.125" style="0" hidden="1" customWidth="1"/>
    <col min="8" max="8" width="6.25390625" style="0" hidden="1" customWidth="1"/>
    <col min="9" max="9" width="5.625" style="0" hidden="1" customWidth="1"/>
    <col min="10" max="10" width="4.875" style="0" hidden="1" customWidth="1"/>
    <col min="11" max="11" width="5.875" style="0" hidden="1" customWidth="1"/>
    <col min="12" max="12" width="6.875" style="0" hidden="1" customWidth="1"/>
    <col min="13" max="13" width="9.125" style="0" hidden="1" customWidth="1"/>
    <col min="14" max="14" width="0.12890625" style="0" hidden="1" customWidth="1"/>
    <col min="15" max="15" width="9.125" style="0" hidden="1" customWidth="1"/>
    <col min="16" max="16" width="6.625" style="0" hidden="1" customWidth="1"/>
    <col min="17" max="17" width="9.125" style="0" hidden="1" customWidth="1"/>
    <col min="18" max="18" width="11.875" style="0" hidden="1" customWidth="1"/>
    <col min="19" max="19" width="9.875" style="0" hidden="1" customWidth="1"/>
    <col min="20" max="20" width="9.125" style="0" hidden="1" customWidth="1"/>
    <col min="21" max="21" width="10.25390625" style="0" hidden="1" customWidth="1"/>
    <col min="22" max="22" width="9.125" style="0" hidden="1" customWidth="1"/>
    <col min="23" max="23" width="12.00390625" style="0" hidden="1" customWidth="1"/>
    <col min="24" max="24" width="10.75390625" style="0" hidden="1" customWidth="1"/>
    <col min="25" max="25" width="9.125" style="0" hidden="1" customWidth="1"/>
    <col min="26" max="26" width="10.875" style="0" hidden="1" customWidth="1"/>
    <col min="27" max="27" width="8.00390625" style="0" hidden="1" customWidth="1"/>
    <col min="28" max="28" width="9.875" style="0" hidden="1" customWidth="1"/>
    <col min="29" max="29" width="8.00390625" style="0" hidden="1" customWidth="1"/>
    <col min="30" max="32" width="9.125" style="0" hidden="1" customWidth="1"/>
    <col min="33" max="33" width="0.6171875" style="0" hidden="1" customWidth="1"/>
    <col min="34" max="34" width="12.00390625" style="0" hidden="1" customWidth="1"/>
    <col min="35" max="35" width="9.25390625" style="0" hidden="1" customWidth="1"/>
    <col min="36" max="36" width="11.125" style="0" hidden="1" customWidth="1"/>
    <col min="37" max="37" width="8.125" style="0" hidden="1" customWidth="1"/>
    <col min="38" max="42" width="9.125" style="0" hidden="1" customWidth="1"/>
    <col min="43" max="43" width="14.375" style="0" hidden="1" customWidth="1"/>
    <col min="44" max="44" width="0.6171875" style="0" hidden="1" customWidth="1"/>
    <col min="45" max="45" width="9.125" style="0" hidden="1" customWidth="1"/>
    <col min="46" max="46" width="12.25390625" style="0" hidden="1" customWidth="1"/>
    <col min="47" max="47" width="8.375" style="0" hidden="1" customWidth="1"/>
    <col min="48" max="48" width="17.375" style="298" customWidth="1"/>
    <col min="49" max="49" width="10.375" style="0" hidden="1" customWidth="1"/>
  </cols>
  <sheetData>
    <row r="1" spans="4:49" ht="12.75">
      <c r="D1" s="5"/>
      <c r="E1" s="325" t="s">
        <v>236</v>
      </c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4:49" ht="12.75">
      <c r="D2" s="325" t="s">
        <v>362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4:49" ht="12.75">
      <c r="D3" s="325" t="s">
        <v>376</v>
      </c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4:49" ht="12" customHeight="1">
      <c r="D4" s="325" t="s">
        <v>387</v>
      </c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6:9" ht="12.75" hidden="1">
      <c r="F5" s="329"/>
      <c r="G5" s="329"/>
      <c r="H5" s="329"/>
      <c r="I5" s="329"/>
    </row>
    <row r="6" ht="12.75" hidden="1"/>
    <row r="7" ht="12.75" hidden="1"/>
    <row r="8" spans="1:49" ht="12.75" customHeight="1">
      <c r="A8" s="339" t="s">
        <v>14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</row>
    <row r="9" spans="1:49" ht="12.75">
      <c r="A9" s="339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</row>
    <row r="10" spans="1:49" ht="12.75">
      <c r="A10" s="339"/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</row>
    <row r="11" spans="1:49" ht="12.75">
      <c r="A11" s="339"/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</row>
    <row r="12" spans="1:49" ht="18.75" customHeight="1">
      <c r="A12" s="339"/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</row>
    <row r="13" spans="1:49" ht="12.75" customHeight="1" hidden="1">
      <c r="A13" s="339"/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</row>
    <row r="14" spans="1:49" ht="12.75" customHeight="1" hidden="1">
      <c r="A14" s="339"/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</row>
    <row r="15" spans="1:49" ht="12.75" customHeight="1" hidden="1">
      <c r="A15" s="339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</row>
    <row r="16" spans="1:55" ht="12.75" customHeight="1" thickBot="1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303" t="s">
        <v>58</v>
      </c>
      <c r="AW16" s="277"/>
      <c r="AX16" s="278"/>
      <c r="AY16" s="278"/>
      <c r="AZ16" s="278"/>
      <c r="BA16" s="278"/>
      <c r="BB16" s="278"/>
      <c r="BC16" s="279"/>
    </row>
    <row r="17" spans="1:48" ht="15" thickBot="1">
      <c r="A17" s="330" t="s">
        <v>84</v>
      </c>
      <c r="B17" s="332" t="s">
        <v>85</v>
      </c>
      <c r="C17" s="332" t="s">
        <v>86</v>
      </c>
      <c r="D17" s="332" t="s">
        <v>87</v>
      </c>
      <c r="E17" s="334" t="s">
        <v>88</v>
      </c>
      <c r="F17" s="336" t="s">
        <v>89</v>
      </c>
      <c r="G17" s="337"/>
      <c r="H17" s="337"/>
      <c r="I17" s="338"/>
      <c r="J17" s="326" t="s">
        <v>90</v>
      </c>
      <c r="K17" s="327"/>
      <c r="L17" s="327"/>
      <c r="M17" s="328"/>
      <c r="N17" s="326" t="s">
        <v>32</v>
      </c>
      <c r="O17" s="327"/>
      <c r="P17" s="327"/>
      <c r="Q17" s="328"/>
      <c r="R17" s="326" t="s">
        <v>90</v>
      </c>
      <c r="S17" s="327"/>
      <c r="T17" s="327"/>
      <c r="U17" s="327"/>
      <c r="V17" s="328"/>
      <c r="W17" s="326" t="s">
        <v>89</v>
      </c>
      <c r="X17" s="327"/>
      <c r="Y17" s="327"/>
      <c r="Z17" s="327"/>
      <c r="AA17" s="328"/>
      <c r="AB17" s="326" t="s">
        <v>375</v>
      </c>
      <c r="AC17" s="327"/>
      <c r="AD17" s="327"/>
      <c r="AE17" s="327"/>
      <c r="AF17" s="328"/>
      <c r="AG17" s="326" t="s">
        <v>89</v>
      </c>
      <c r="AH17" s="327"/>
      <c r="AI17" s="327"/>
      <c r="AJ17" s="327"/>
      <c r="AK17" s="327"/>
      <c r="AL17" s="323" t="s">
        <v>375</v>
      </c>
      <c r="AM17" s="324"/>
      <c r="AN17" s="324"/>
      <c r="AO17" s="324"/>
      <c r="AP17" s="324"/>
      <c r="AV17" s="322" t="s">
        <v>29</v>
      </c>
    </row>
    <row r="18" spans="1:49" ht="48.75" customHeight="1" thickBot="1">
      <c r="A18" s="331"/>
      <c r="B18" s="333"/>
      <c r="C18" s="333"/>
      <c r="D18" s="333"/>
      <c r="E18" s="335"/>
      <c r="F18" s="156" t="s">
        <v>91</v>
      </c>
      <c r="G18" s="157" t="s">
        <v>92</v>
      </c>
      <c r="H18" s="157" t="s">
        <v>93</v>
      </c>
      <c r="I18" s="158" t="s">
        <v>94</v>
      </c>
      <c r="J18" s="156" t="s">
        <v>91</v>
      </c>
      <c r="K18" s="157" t="s">
        <v>92</v>
      </c>
      <c r="L18" s="157" t="s">
        <v>93</v>
      </c>
      <c r="M18" s="158" t="s">
        <v>94</v>
      </c>
      <c r="N18" s="156" t="s">
        <v>91</v>
      </c>
      <c r="O18" s="157" t="s">
        <v>92</v>
      </c>
      <c r="P18" s="157" t="s">
        <v>93</v>
      </c>
      <c r="Q18" s="158" t="s">
        <v>94</v>
      </c>
      <c r="R18" s="156" t="s">
        <v>91</v>
      </c>
      <c r="S18" s="157" t="s">
        <v>92</v>
      </c>
      <c r="T18" s="157" t="s">
        <v>93</v>
      </c>
      <c r="U18" s="158" t="s">
        <v>94</v>
      </c>
      <c r="V18" s="159" t="s">
        <v>355</v>
      </c>
      <c r="W18" s="160" t="s">
        <v>91</v>
      </c>
      <c r="X18" s="161" t="s">
        <v>92</v>
      </c>
      <c r="Y18" s="161" t="s">
        <v>93</v>
      </c>
      <c r="Z18" s="161" t="s">
        <v>94</v>
      </c>
      <c r="AA18" s="162" t="s">
        <v>355</v>
      </c>
      <c r="AB18" s="160" t="s">
        <v>91</v>
      </c>
      <c r="AC18" s="161" t="s">
        <v>92</v>
      </c>
      <c r="AD18" s="161" t="s">
        <v>93</v>
      </c>
      <c r="AE18" s="161" t="s">
        <v>94</v>
      </c>
      <c r="AF18" s="162" t="s">
        <v>61</v>
      </c>
      <c r="AG18" s="160" t="s">
        <v>91</v>
      </c>
      <c r="AH18" s="161" t="s">
        <v>92</v>
      </c>
      <c r="AI18" s="161" t="s">
        <v>93</v>
      </c>
      <c r="AJ18" s="161" t="s">
        <v>94</v>
      </c>
      <c r="AK18" s="163" t="s">
        <v>61</v>
      </c>
      <c r="AL18" s="160" t="s">
        <v>91</v>
      </c>
      <c r="AM18" s="161" t="s">
        <v>92</v>
      </c>
      <c r="AN18" s="161" t="s">
        <v>93</v>
      </c>
      <c r="AO18" s="161" t="s">
        <v>94</v>
      </c>
      <c r="AP18" s="163" t="s">
        <v>61</v>
      </c>
      <c r="AQ18" s="164" t="s">
        <v>28</v>
      </c>
      <c r="AR18" s="165" t="s">
        <v>92</v>
      </c>
      <c r="AS18" s="165" t="s">
        <v>93</v>
      </c>
      <c r="AT18" s="165" t="s">
        <v>94</v>
      </c>
      <c r="AU18" s="166" t="s">
        <v>61</v>
      </c>
      <c r="AV18" s="322"/>
      <c r="AW18" s="276" t="s">
        <v>30</v>
      </c>
    </row>
    <row r="19" spans="1:49" ht="14.25">
      <c r="A19" s="167">
        <v>1</v>
      </c>
      <c r="B19" s="167">
        <v>2</v>
      </c>
      <c r="C19" s="167">
        <v>3</v>
      </c>
      <c r="D19" s="167">
        <v>4</v>
      </c>
      <c r="E19" s="168">
        <v>5</v>
      </c>
      <c r="F19" s="169">
        <v>6</v>
      </c>
      <c r="G19" s="170">
        <v>7</v>
      </c>
      <c r="H19" s="170">
        <v>8</v>
      </c>
      <c r="I19" s="171">
        <v>9</v>
      </c>
      <c r="J19" s="172"/>
      <c r="K19" s="173"/>
      <c r="L19" s="173"/>
      <c r="M19" s="174"/>
      <c r="N19" s="172"/>
      <c r="O19" s="173"/>
      <c r="P19" s="173"/>
      <c r="Q19" s="174"/>
      <c r="R19" s="172"/>
      <c r="S19" s="173"/>
      <c r="T19" s="173"/>
      <c r="U19" s="174"/>
      <c r="V19" s="175"/>
      <c r="W19" s="176"/>
      <c r="X19" s="177"/>
      <c r="Y19" s="177"/>
      <c r="Z19" s="178"/>
      <c r="AA19" s="179"/>
      <c r="AB19" s="176"/>
      <c r="AC19" s="177"/>
      <c r="AD19" s="177"/>
      <c r="AE19" s="177"/>
      <c r="AF19" s="180"/>
      <c r="AG19" s="181"/>
      <c r="AH19" s="182"/>
      <c r="AI19" s="182"/>
      <c r="AJ19" s="182"/>
      <c r="AK19" s="183"/>
      <c r="AL19" s="184"/>
      <c r="AM19" s="177"/>
      <c r="AN19" s="177"/>
      <c r="AO19" s="177"/>
      <c r="AP19" s="180"/>
      <c r="AQ19" s="176"/>
      <c r="AR19" s="177"/>
      <c r="AS19" s="177"/>
      <c r="AT19" s="177"/>
      <c r="AU19" s="178"/>
      <c r="AV19" s="215"/>
      <c r="AW19" s="173"/>
    </row>
    <row r="20" spans="1:49" ht="15">
      <c r="A20" s="185" t="s">
        <v>95</v>
      </c>
      <c r="B20" s="186" t="s">
        <v>96</v>
      </c>
      <c r="C20" s="186"/>
      <c r="D20" s="186"/>
      <c r="E20" s="187"/>
      <c r="F20" s="188">
        <f>SUM(G20:I20)</f>
        <v>17753</v>
      </c>
      <c r="G20" s="189">
        <f>G21+G25+G28+G35+G38+G42</f>
        <v>15387.1</v>
      </c>
      <c r="H20" s="189"/>
      <c r="I20" s="190">
        <f>I21+I25+I28+I42</f>
        <v>2365.9</v>
      </c>
      <c r="J20" s="188">
        <f>SUM(K20:M20)</f>
        <v>-567</v>
      </c>
      <c r="K20" s="189">
        <f>K21+K25+K28+K35+K38+K42</f>
        <v>-440.6</v>
      </c>
      <c r="L20" s="189">
        <f>L21+L25+L28+L35+L38+L42</f>
        <v>0</v>
      </c>
      <c r="M20" s="189">
        <f>M21+M25+M28+M35+M38+M42</f>
        <v>-126.4</v>
      </c>
      <c r="N20" s="188">
        <f>SUM(O20:Q20)</f>
        <v>17186</v>
      </c>
      <c r="O20" s="189">
        <f>G20+K20</f>
        <v>14946.5</v>
      </c>
      <c r="P20" s="189">
        <f aca="true" t="shared" si="0" ref="P20:Q38">H20+L20</f>
        <v>0</v>
      </c>
      <c r="Q20" s="189">
        <f t="shared" si="0"/>
        <v>2239.5</v>
      </c>
      <c r="R20" s="188">
        <f>R21+R25+R28+R35+R38+R42</f>
        <v>3265.884</v>
      </c>
      <c r="S20" s="188">
        <f>S21+S25+S28+S35+S38+S42</f>
        <v>3095</v>
      </c>
      <c r="T20" s="188">
        <f>T21+T25+T28+T35+T38+T42</f>
        <v>15.284</v>
      </c>
      <c r="U20" s="188">
        <f>U21+U25+U28+U35+U38+U42</f>
        <v>155.59999999999977</v>
      </c>
      <c r="V20" s="188">
        <f>V21+V25+V28+V35+V38+V42</f>
        <v>0</v>
      </c>
      <c r="W20" s="188">
        <f>X20+Y20+Z20+AA20</f>
        <v>20451.884</v>
      </c>
      <c r="X20" s="189">
        <f>O20+S20</f>
        <v>18041.5</v>
      </c>
      <c r="Y20" s="189">
        <f>P20+T20</f>
        <v>15.284</v>
      </c>
      <c r="Z20" s="189">
        <f>Q20+U20</f>
        <v>2395.1</v>
      </c>
      <c r="AA20" s="190"/>
      <c r="AB20" s="188">
        <f>SUM(AC20:AF20)</f>
        <v>262.29999999999995</v>
      </c>
      <c r="AC20" s="189">
        <f>AC21+AC25+AC28+AC32+AC35+AC38+AC42</f>
        <v>262.29999999999995</v>
      </c>
      <c r="AD20" s="189"/>
      <c r="AE20" s="189"/>
      <c r="AF20" s="190"/>
      <c r="AG20" s="188">
        <f>AH20+AI20+AJ20+AK20</f>
        <v>20714.183999999997</v>
      </c>
      <c r="AH20" s="189">
        <f>X20+AC20</f>
        <v>18303.8</v>
      </c>
      <c r="AI20" s="189">
        <f>Y20+AD20</f>
        <v>15.284</v>
      </c>
      <c r="AJ20" s="189">
        <f>Z20+AE20</f>
        <v>2395.1</v>
      </c>
      <c r="AK20" s="190">
        <f>AA20+AF20</f>
        <v>0</v>
      </c>
      <c r="AL20" s="191">
        <f>SUM(AM20:AP20)</f>
        <v>-61.781</v>
      </c>
      <c r="AM20" s="189">
        <f>AM35</f>
        <v>-100</v>
      </c>
      <c r="AN20" s="189">
        <f>AN21+AN25+AN28+AN32+AN42</f>
        <v>0</v>
      </c>
      <c r="AO20" s="189">
        <f>AO21+AO25+AO28+AO32+AO42</f>
        <v>38.219</v>
      </c>
      <c r="AP20" s="189">
        <f>AP21+AP25+AP28+AP32+AP42</f>
        <v>0</v>
      </c>
      <c r="AQ20" s="188">
        <f>SUM(AR20:AU20)</f>
        <v>20652.403</v>
      </c>
      <c r="AR20" s="189">
        <f>AH20+AM20</f>
        <v>18203.8</v>
      </c>
      <c r="AS20" s="189">
        <f>AI20+AN20</f>
        <v>15.284</v>
      </c>
      <c r="AT20" s="189">
        <f>AJ20+AO20</f>
        <v>2433.319</v>
      </c>
      <c r="AU20" s="192">
        <f>AK20+AP20</f>
        <v>0</v>
      </c>
      <c r="AV20" s="304">
        <f>AV21+AV25+AV28+AV32+AV42</f>
        <v>19109.199999999997</v>
      </c>
      <c r="AW20" s="194">
        <f>AV20/AQ20*100</f>
        <v>92.52773151870026</v>
      </c>
    </row>
    <row r="21" spans="1:49" ht="44.25" customHeight="1">
      <c r="A21" s="185" t="s">
        <v>97</v>
      </c>
      <c r="B21" s="186" t="s">
        <v>96</v>
      </c>
      <c r="C21" s="186" t="s">
        <v>98</v>
      </c>
      <c r="D21" s="195"/>
      <c r="E21" s="196"/>
      <c r="F21" s="188">
        <f aca="true" t="shared" si="1" ref="F21:F138">SUM(G21:I21)</f>
        <v>10448.4</v>
      </c>
      <c r="G21" s="189">
        <f>G22</f>
        <v>10172.1</v>
      </c>
      <c r="H21" s="189"/>
      <c r="I21" s="190">
        <f>I22</f>
        <v>276.3</v>
      </c>
      <c r="J21" s="188">
        <f aca="true" t="shared" si="2" ref="J21:J103">SUM(K21:M21)</f>
        <v>-563.5</v>
      </c>
      <c r="K21" s="189">
        <f aca="true" t="shared" si="3" ref="K21:M23">K22</f>
        <v>-437.1</v>
      </c>
      <c r="L21" s="189">
        <f t="shared" si="3"/>
        <v>0</v>
      </c>
      <c r="M21" s="189">
        <f t="shared" si="3"/>
        <v>-126.4</v>
      </c>
      <c r="N21" s="188">
        <f aca="true" t="shared" si="4" ref="N21:N103">SUM(O21:Q21)</f>
        <v>9884.9</v>
      </c>
      <c r="O21" s="189">
        <f aca="true" t="shared" si="5" ref="O21:Q101">G21+K21</f>
        <v>9735</v>
      </c>
      <c r="P21" s="189">
        <f t="shared" si="0"/>
        <v>0</v>
      </c>
      <c r="Q21" s="189">
        <f t="shared" si="0"/>
        <v>149.9</v>
      </c>
      <c r="R21" s="188">
        <f>SUM(S21:V21)</f>
        <v>285.884</v>
      </c>
      <c r="S21" s="189">
        <f aca="true" t="shared" si="6" ref="S21:U23">S22</f>
        <v>265</v>
      </c>
      <c r="T21" s="189">
        <f t="shared" si="6"/>
        <v>15.284</v>
      </c>
      <c r="U21" s="189">
        <f t="shared" si="6"/>
        <v>5.6</v>
      </c>
      <c r="V21" s="191">
        <f aca="true" t="shared" si="7" ref="V21:V103">AA21</f>
        <v>0</v>
      </c>
      <c r="W21" s="188">
        <f aca="true" t="shared" si="8" ref="W21:W103">X21+Y21+Z21+AA21</f>
        <v>10170.784</v>
      </c>
      <c r="X21" s="189">
        <f>SUM(O21,S21)</f>
        <v>10000</v>
      </c>
      <c r="Y21" s="189">
        <f>Y22</f>
        <v>15.284</v>
      </c>
      <c r="Z21" s="189">
        <f>Q21+U21</f>
        <v>155.5</v>
      </c>
      <c r="AA21" s="190"/>
      <c r="AB21" s="188">
        <f aca="true" t="shared" si="9" ref="AB21:AB84">SUM(AC21:AF21)</f>
        <v>1208.473</v>
      </c>
      <c r="AC21" s="189">
        <f>AC22</f>
        <v>1208.473</v>
      </c>
      <c r="AD21" s="189"/>
      <c r="AE21" s="189"/>
      <c r="AF21" s="190"/>
      <c r="AG21" s="188">
        <f aca="true" t="shared" si="10" ref="AG21:AG84">AH21+AI21+AJ21+AK21</f>
        <v>11379.257</v>
      </c>
      <c r="AH21" s="189">
        <f aca="true" t="shared" si="11" ref="AH21:AH84">X21+AC21</f>
        <v>11208.473</v>
      </c>
      <c r="AI21" s="189">
        <f aca="true" t="shared" si="12" ref="AI21:AI84">Y21+AD21</f>
        <v>15.284</v>
      </c>
      <c r="AJ21" s="189">
        <f aca="true" t="shared" si="13" ref="AJ21:AJ84">Z21+AE21</f>
        <v>155.5</v>
      </c>
      <c r="AK21" s="190">
        <f aca="true" t="shared" si="14" ref="AK21:AK84">AA21+AF21</f>
        <v>0</v>
      </c>
      <c r="AL21" s="191">
        <f aca="true" t="shared" si="15" ref="AL21:AL84">SUM(AM21:AP21)</f>
        <v>28</v>
      </c>
      <c r="AM21" s="173"/>
      <c r="AN21" s="173"/>
      <c r="AO21" s="173">
        <f>AO22</f>
        <v>28</v>
      </c>
      <c r="AP21" s="174"/>
      <c r="AQ21" s="188">
        <f aca="true" t="shared" si="16" ref="AQ21:AQ84">SUM(AR21:AU21)</f>
        <v>11407.257</v>
      </c>
      <c r="AR21" s="189">
        <f aca="true" t="shared" si="17" ref="AR21:AR84">AH21+AM21</f>
        <v>11208.473</v>
      </c>
      <c r="AS21" s="189">
        <f aca="true" t="shared" si="18" ref="AS21:AS84">AI21+AN21</f>
        <v>15.284</v>
      </c>
      <c r="AT21" s="189">
        <f aca="true" t="shared" si="19" ref="AT21:AT84">AJ21+AO21</f>
        <v>183.5</v>
      </c>
      <c r="AU21" s="192">
        <f aca="true" t="shared" si="20" ref="AU21:AU84">AK21+AP21</f>
        <v>0</v>
      </c>
      <c r="AV21" s="304">
        <f>AV22</f>
        <v>10544.3</v>
      </c>
      <c r="AW21" s="194">
        <f aca="true" t="shared" si="21" ref="AW21:AW84">AV21/AQ21*100</f>
        <v>92.43501746300622</v>
      </c>
    </row>
    <row r="22" spans="1:49" ht="41.25" customHeight="1">
      <c r="A22" s="197" t="s">
        <v>99</v>
      </c>
      <c r="B22" s="195" t="s">
        <v>96</v>
      </c>
      <c r="C22" s="195" t="s">
        <v>98</v>
      </c>
      <c r="D22" s="195" t="s">
        <v>100</v>
      </c>
      <c r="E22" s="196"/>
      <c r="F22" s="172">
        <f t="shared" si="1"/>
        <v>10448.4</v>
      </c>
      <c r="G22" s="173">
        <f>G23</f>
        <v>10172.1</v>
      </c>
      <c r="H22" s="173"/>
      <c r="I22" s="174">
        <f>I23</f>
        <v>276.3</v>
      </c>
      <c r="J22" s="172">
        <f t="shared" si="2"/>
        <v>-563.5</v>
      </c>
      <c r="K22" s="173">
        <f t="shared" si="3"/>
        <v>-437.1</v>
      </c>
      <c r="L22" s="173">
        <f t="shared" si="3"/>
        <v>0</v>
      </c>
      <c r="M22" s="173">
        <f t="shared" si="3"/>
        <v>-126.4</v>
      </c>
      <c r="N22" s="172">
        <f t="shared" si="4"/>
        <v>9884.9</v>
      </c>
      <c r="O22" s="173">
        <f t="shared" si="5"/>
        <v>9735</v>
      </c>
      <c r="P22" s="173">
        <f t="shared" si="0"/>
        <v>0</v>
      </c>
      <c r="Q22" s="173">
        <f t="shared" si="0"/>
        <v>149.9</v>
      </c>
      <c r="R22" s="198">
        <f>SUM(S22:V22)</f>
        <v>285.884</v>
      </c>
      <c r="S22" s="199">
        <f t="shared" si="6"/>
        <v>265</v>
      </c>
      <c r="T22" s="199">
        <f t="shared" si="6"/>
        <v>15.284</v>
      </c>
      <c r="U22" s="199">
        <f t="shared" si="6"/>
        <v>5.6</v>
      </c>
      <c r="V22" s="200">
        <f t="shared" si="7"/>
        <v>0</v>
      </c>
      <c r="W22" s="198">
        <f t="shared" si="8"/>
        <v>10170.784</v>
      </c>
      <c r="X22" s="199">
        <f aca="true" t="shared" si="22" ref="X22:X104">SUM(O22,S22)</f>
        <v>10000</v>
      </c>
      <c r="Y22" s="199">
        <f>Y23</f>
        <v>15.284</v>
      </c>
      <c r="Z22" s="199">
        <f>Q22+U22</f>
        <v>155.5</v>
      </c>
      <c r="AA22" s="174"/>
      <c r="AB22" s="188">
        <f t="shared" si="9"/>
        <v>1208.473</v>
      </c>
      <c r="AC22" s="173">
        <f>AC23</f>
        <v>1208.473</v>
      </c>
      <c r="AD22" s="173"/>
      <c r="AE22" s="173"/>
      <c r="AF22" s="174"/>
      <c r="AG22" s="188">
        <f t="shared" si="10"/>
        <v>11379.257</v>
      </c>
      <c r="AH22" s="199">
        <f t="shared" si="11"/>
        <v>11208.473</v>
      </c>
      <c r="AI22" s="199">
        <f t="shared" si="12"/>
        <v>15.284</v>
      </c>
      <c r="AJ22" s="199">
        <f t="shared" si="13"/>
        <v>155.5</v>
      </c>
      <c r="AK22" s="201">
        <f t="shared" si="14"/>
        <v>0</v>
      </c>
      <c r="AL22" s="191">
        <f t="shared" si="15"/>
        <v>28</v>
      </c>
      <c r="AM22" s="173"/>
      <c r="AN22" s="173"/>
      <c r="AO22" s="173">
        <f>AO23</f>
        <v>28</v>
      </c>
      <c r="AP22" s="174"/>
      <c r="AQ22" s="188">
        <f t="shared" si="16"/>
        <v>11407.257</v>
      </c>
      <c r="AR22" s="199">
        <f t="shared" si="17"/>
        <v>11208.473</v>
      </c>
      <c r="AS22" s="199">
        <f t="shared" si="18"/>
        <v>15.284</v>
      </c>
      <c r="AT22" s="199">
        <f t="shared" si="19"/>
        <v>183.5</v>
      </c>
      <c r="AU22" s="202">
        <f t="shared" si="20"/>
        <v>0</v>
      </c>
      <c r="AV22" s="305">
        <f>AV23</f>
        <v>10544.3</v>
      </c>
      <c r="AW22" s="194">
        <f t="shared" si="21"/>
        <v>92.43501746300622</v>
      </c>
    </row>
    <row r="23" spans="1:49" ht="15">
      <c r="A23" s="197" t="s">
        <v>101</v>
      </c>
      <c r="B23" s="195" t="s">
        <v>96</v>
      </c>
      <c r="C23" s="195" t="s">
        <v>98</v>
      </c>
      <c r="D23" s="195" t="s">
        <v>102</v>
      </c>
      <c r="E23" s="196"/>
      <c r="F23" s="172">
        <f t="shared" si="1"/>
        <v>10448.4</v>
      </c>
      <c r="G23" s="173">
        <f>G24</f>
        <v>10172.1</v>
      </c>
      <c r="H23" s="173"/>
      <c r="I23" s="174">
        <f>I24</f>
        <v>276.3</v>
      </c>
      <c r="J23" s="172">
        <f t="shared" si="2"/>
        <v>-563.5</v>
      </c>
      <c r="K23" s="173">
        <f t="shared" si="3"/>
        <v>-437.1</v>
      </c>
      <c r="L23" s="173">
        <f t="shared" si="3"/>
        <v>0</v>
      </c>
      <c r="M23" s="173">
        <f t="shared" si="3"/>
        <v>-126.4</v>
      </c>
      <c r="N23" s="172">
        <f t="shared" si="4"/>
        <v>9884.9</v>
      </c>
      <c r="O23" s="173">
        <f t="shared" si="5"/>
        <v>9735</v>
      </c>
      <c r="P23" s="173">
        <f t="shared" si="0"/>
        <v>0</v>
      </c>
      <c r="Q23" s="173">
        <f t="shared" si="0"/>
        <v>149.9</v>
      </c>
      <c r="R23" s="198">
        <f>SUM(S23:V23)</f>
        <v>285.884</v>
      </c>
      <c r="S23" s="199">
        <f t="shared" si="6"/>
        <v>265</v>
      </c>
      <c r="T23" s="199">
        <f t="shared" si="6"/>
        <v>15.284</v>
      </c>
      <c r="U23" s="199">
        <f t="shared" si="6"/>
        <v>5.6</v>
      </c>
      <c r="V23" s="200">
        <f t="shared" si="7"/>
        <v>0</v>
      </c>
      <c r="W23" s="198">
        <f t="shared" si="8"/>
        <v>10170.784</v>
      </c>
      <c r="X23" s="199">
        <f t="shared" si="22"/>
        <v>10000</v>
      </c>
      <c r="Y23" s="199">
        <f>Y24</f>
        <v>15.284</v>
      </c>
      <c r="Z23" s="199">
        <f>Q23+U23</f>
        <v>155.5</v>
      </c>
      <c r="AA23" s="174"/>
      <c r="AB23" s="188">
        <f t="shared" si="9"/>
        <v>1208.473</v>
      </c>
      <c r="AC23" s="173">
        <f>AC24</f>
        <v>1208.473</v>
      </c>
      <c r="AD23" s="173"/>
      <c r="AE23" s="173"/>
      <c r="AF23" s="174"/>
      <c r="AG23" s="188">
        <f t="shared" si="10"/>
        <v>11379.257</v>
      </c>
      <c r="AH23" s="199">
        <f t="shared" si="11"/>
        <v>11208.473</v>
      </c>
      <c r="AI23" s="199">
        <f t="shared" si="12"/>
        <v>15.284</v>
      </c>
      <c r="AJ23" s="199">
        <f t="shared" si="13"/>
        <v>155.5</v>
      </c>
      <c r="AK23" s="201">
        <f t="shared" si="14"/>
        <v>0</v>
      </c>
      <c r="AL23" s="191">
        <f t="shared" si="15"/>
        <v>28</v>
      </c>
      <c r="AM23" s="173"/>
      <c r="AN23" s="173"/>
      <c r="AO23" s="173">
        <f>AO24</f>
        <v>28</v>
      </c>
      <c r="AP23" s="174"/>
      <c r="AQ23" s="188">
        <f t="shared" si="16"/>
        <v>11407.257</v>
      </c>
      <c r="AR23" s="199">
        <f t="shared" si="17"/>
        <v>11208.473</v>
      </c>
      <c r="AS23" s="199">
        <f t="shared" si="18"/>
        <v>15.284</v>
      </c>
      <c r="AT23" s="199">
        <f t="shared" si="19"/>
        <v>183.5</v>
      </c>
      <c r="AU23" s="202">
        <f t="shared" si="20"/>
        <v>0</v>
      </c>
      <c r="AV23" s="305">
        <f>AV24</f>
        <v>10544.3</v>
      </c>
      <c r="AW23" s="194">
        <f t="shared" si="21"/>
        <v>92.43501746300622</v>
      </c>
    </row>
    <row r="24" spans="1:49" ht="16.5" customHeight="1">
      <c r="A24" s="197" t="s">
        <v>103</v>
      </c>
      <c r="B24" s="195" t="s">
        <v>96</v>
      </c>
      <c r="C24" s="195" t="s">
        <v>98</v>
      </c>
      <c r="D24" s="195" t="s">
        <v>102</v>
      </c>
      <c r="E24" s="196" t="s">
        <v>104</v>
      </c>
      <c r="F24" s="172">
        <f t="shared" si="1"/>
        <v>10448.4</v>
      </c>
      <c r="G24" s="173">
        <f>'[1]прил2'!H147+'[1]прил2'!H139+'[1]прил2'!H21</f>
        <v>10172.1</v>
      </c>
      <c r="H24" s="173"/>
      <c r="I24" s="174">
        <f>'[1]прил2'!J21+'[1]прил2'!J147</f>
        <v>276.3</v>
      </c>
      <c r="J24" s="172">
        <f t="shared" si="2"/>
        <v>-563.5</v>
      </c>
      <c r="K24" s="173">
        <f>'[1]прил2'!L21+'[1]прил2'!L146+'[1]прил2'!L139</f>
        <v>-437.1</v>
      </c>
      <c r="L24" s="173">
        <f>'[1]прил2'!M21+'[1]прил2'!M146+'[1]прил2'!M139</f>
        <v>0</v>
      </c>
      <c r="M24" s="173">
        <f>'[1]прил2'!N21+'[1]прил2'!N146+'[1]прил2'!N139</f>
        <v>-126.4</v>
      </c>
      <c r="N24" s="172">
        <f t="shared" si="4"/>
        <v>9884.9</v>
      </c>
      <c r="O24" s="173">
        <f t="shared" si="5"/>
        <v>9735</v>
      </c>
      <c r="P24" s="173">
        <f t="shared" si="0"/>
        <v>0</v>
      </c>
      <c r="Q24" s="173">
        <f t="shared" si="0"/>
        <v>149.9</v>
      </c>
      <c r="R24" s="198">
        <f>SUM(S24:V24)</f>
        <v>285.884</v>
      </c>
      <c r="S24" s="199">
        <v>265</v>
      </c>
      <c r="T24" s="199">
        <v>15.284</v>
      </c>
      <c r="U24" s="199">
        <v>5.6</v>
      </c>
      <c r="V24" s="200">
        <f t="shared" si="7"/>
        <v>0</v>
      </c>
      <c r="W24" s="198">
        <f t="shared" si="8"/>
        <v>10170.784</v>
      </c>
      <c r="X24" s="199">
        <f t="shared" si="22"/>
        <v>10000</v>
      </c>
      <c r="Y24" s="199">
        <f>P24+T24</f>
        <v>15.284</v>
      </c>
      <c r="Z24" s="199">
        <f>Q24+U24</f>
        <v>155.5</v>
      </c>
      <c r="AA24" s="174"/>
      <c r="AB24" s="188">
        <f t="shared" si="9"/>
        <v>1208.473</v>
      </c>
      <c r="AC24" s="173">
        <v>1208.473</v>
      </c>
      <c r="AD24" s="173"/>
      <c r="AE24" s="173"/>
      <c r="AF24" s="174"/>
      <c r="AG24" s="188">
        <f t="shared" si="10"/>
        <v>11379.257</v>
      </c>
      <c r="AH24" s="199">
        <f t="shared" si="11"/>
        <v>11208.473</v>
      </c>
      <c r="AI24" s="199">
        <f t="shared" si="12"/>
        <v>15.284</v>
      </c>
      <c r="AJ24" s="199">
        <f t="shared" si="13"/>
        <v>155.5</v>
      </c>
      <c r="AK24" s="201">
        <f t="shared" si="14"/>
        <v>0</v>
      </c>
      <c r="AL24" s="191">
        <f t="shared" si="15"/>
        <v>28</v>
      </c>
      <c r="AM24" s="173"/>
      <c r="AN24" s="173"/>
      <c r="AO24" s="173">
        <v>28</v>
      </c>
      <c r="AP24" s="174"/>
      <c r="AQ24" s="188">
        <f t="shared" si="16"/>
        <v>11407.257</v>
      </c>
      <c r="AR24" s="199">
        <f t="shared" si="17"/>
        <v>11208.473</v>
      </c>
      <c r="AS24" s="199">
        <f t="shared" si="18"/>
        <v>15.284</v>
      </c>
      <c r="AT24" s="199">
        <f t="shared" si="19"/>
        <v>183.5</v>
      </c>
      <c r="AU24" s="202">
        <f t="shared" si="20"/>
        <v>0</v>
      </c>
      <c r="AV24" s="215">
        <v>10544.3</v>
      </c>
      <c r="AW24" s="194">
        <f t="shared" si="21"/>
        <v>92.43501746300622</v>
      </c>
    </row>
    <row r="25" spans="1:49" ht="15" hidden="1">
      <c r="A25" s="185" t="s">
        <v>105</v>
      </c>
      <c r="B25" s="186" t="s">
        <v>96</v>
      </c>
      <c r="C25" s="186" t="s">
        <v>106</v>
      </c>
      <c r="D25" s="195"/>
      <c r="E25" s="196"/>
      <c r="F25" s="188">
        <f t="shared" si="1"/>
        <v>8.5</v>
      </c>
      <c r="G25" s="189"/>
      <c r="H25" s="189"/>
      <c r="I25" s="190">
        <f>I26</f>
        <v>8.5</v>
      </c>
      <c r="J25" s="188">
        <f t="shared" si="2"/>
        <v>0</v>
      </c>
      <c r="K25" s="189">
        <f aca="true" t="shared" si="23" ref="K25:M26">K26</f>
        <v>0</v>
      </c>
      <c r="L25" s="189">
        <f t="shared" si="23"/>
        <v>0</v>
      </c>
      <c r="M25" s="189">
        <f t="shared" si="23"/>
        <v>0</v>
      </c>
      <c r="N25" s="188">
        <f t="shared" si="4"/>
        <v>8.5</v>
      </c>
      <c r="O25" s="189">
        <f t="shared" si="5"/>
        <v>0</v>
      </c>
      <c r="P25" s="189">
        <f t="shared" si="0"/>
        <v>0</v>
      </c>
      <c r="Q25" s="189">
        <f t="shared" si="0"/>
        <v>8.5</v>
      </c>
      <c r="R25" s="188">
        <f aca="true" t="shared" si="24" ref="R25:R57">W25-N25</f>
        <v>0</v>
      </c>
      <c r="S25" s="189"/>
      <c r="T25" s="189">
        <f aca="true" t="shared" si="25" ref="T25:T57">Y25-P25</f>
        <v>0</v>
      </c>
      <c r="U25" s="189">
        <v>0</v>
      </c>
      <c r="V25" s="191">
        <v>0</v>
      </c>
      <c r="W25" s="188">
        <f t="shared" si="8"/>
        <v>8.5</v>
      </c>
      <c r="X25" s="189">
        <f t="shared" si="22"/>
        <v>0</v>
      </c>
      <c r="Y25" s="189">
        <f>Y26</f>
        <v>0</v>
      </c>
      <c r="Z25" s="189">
        <f>Q25+U25</f>
        <v>8.5</v>
      </c>
      <c r="AA25" s="190"/>
      <c r="AB25" s="188">
        <f t="shared" si="9"/>
        <v>0</v>
      </c>
      <c r="AC25" s="189"/>
      <c r="AD25" s="189"/>
      <c r="AE25" s="189"/>
      <c r="AF25" s="190"/>
      <c r="AG25" s="188">
        <f t="shared" si="10"/>
        <v>8.5</v>
      </c>
      <c r="AH25" s="189">
        <f t="shared" si="11"/>
        <v>0</v>
      </c>
      <c r="AI25" s="189">
        <f t="shared" si="12"/>
        <v>0</v>
      </c>
      <c r="AJ25" s="189">
        <f t="shared" si="13"/>
        <v>8.5</v>
      </c>
      <c r="AK25" s="190">
        <f t="shared" si="14"/>
        <v>0</v>
      </c>
      <c r="AL25" s="191">
        <f t="shared" si="15"/>
        <v>3.219</v>
      </c>
      <c r="AM25" s="189"/>
      <c r="AN25" s="189"/>
      <c r="AO25" s="189">
        <f>AO26</f>
        <v>3.219</v>
      </c>
      <c r="AP25" s="190"/>
      <c r="AQ25" s="188">
        <f t="shared" si="16"/>
        <v>11.719</v>
      </c>
      <c r="AR25" s="189">
        <f t="shared" si="17"/>
        <v>0</v>
      </c>
      <c r="AS25" s="189">
        <f t="shared" si="18"/>
        <v>0</v>
      </c>
      <c r="AT25" s="189">
        <f t="shared" si="19"/>
        <v>11.719</v>
      </c>
      <c r="AU25" s="192">
        <f t="shared" si="20"/>
        <v>0</v>
      </c>
      <c r="AV25" s="215">
        <v>0</v>
      </c>
      <c r="AW25" s="194">
        <f t="shared" si="21"/>
        <v>0</v>
      </c>
    </row>
    <row r="26" spans="1:49" ht="41.25" customHeight="1" hidden="1">
      <c r="A26" s="197" t="s">
        <v>107</v>
      </c>
      <c r="B26" s="195" t="s">
        <v>96</v>
      </c>
      <c r="C26" s="195" t="s">
        <v>106</v>
      </c>
      <c r="D26" s="195" t="s">
        <v>108</v>
      </c>
      <c r="E26" s="196"/>
      <c r="F26" s="172">
        <f t="shared" si="1"/>
        <v>8.5</v>
      </c>
      <c r="G26" s="173"/>
      <c r="H26" s="173"/>
      <c r="I26" s="174">
        <f>I27</f>
        <v>8.5</v>
      </c>
      <c r="J26" s="172">
        <f t="shared" si="2"/>
        <v>0</v>
      </c>
      <c r="K26" s="173">
        <f t="shared" si="23"/>
        <v>0</v>
      </c>
      <c r="L26" s="173">
        <f t="shared" si="23"/>
        <v>0</v>
      </c>
      <c r="M26" s="173">
        <f t="shared" si="23"/>
        <v>0</v>
      </c>
      <c r="N26" s="172">
        <f t="shared" si="4"/>
        <v>8.5</v>
      </c>
      <c r="O26" s="173">
        <f t="shared" si="5"/>
        <v>0</v>
      </c>
      <c r="P26" s="173">
        <f t="shared" si="0"/>
        <v>0</v>
      </c>
      <c r="Q26" s="173">
        <f t="shared" si="0"/>
        <v>8.5</v>
      </c>
      <c r="R26" s="198">
        <f t="shared" si="24"/>
        <v>0</v>
      </c>
      <c r="S26" s="199"/>
      <c r="T26" s="199">
        <f t="shared" si="25"/>
        <v>0</v>
      </c>
      <c r="U26" s="199">
        <f aca="true" t="shared" si="26" ref="U26:U57">Z26-Q26</f>
        <v>0</v>
      </c>
      <c r="V26" s="200">
        <f t="shared" si="7"/>
        <v>0</v>
      </c>
      <c r="W26" s="198">
        <f t="shared" si="8"/>
        <v>8.5</v>
      </c>
      <c r="X26" s="199">
        <f t="shared" si="22"/>
        <v>0</v>
      </c>
      <c r="Y26" s="199">
        <f>Y27</f>
        <v>0</v>
      </c>
      <c r="Z26" s="199">
        <f>Z27</f>
        <v>8.5</v>
      </c>
      <c r="AA26" s="174"/>
      <c r="AB26" s="188">
        <f t="shared" si="9"/>
        <v>0</v>
      </c>
      <c r="AC26" s="173"/>
      <c r="AD26" s="173"/>
      <c r="AE26" s="173"/>
      <c r="AF26" s="174"/>
      <c r="AG26" s="188">
        <f t="shared" si="10"/>
        <v>8.5</v>
      </c>
      <c r="AH26" s="199">
        <f t="shared" si="11"/>
        <v>0</v>
      </c>
      <c r="AI26" s="199">
        <f t="shared" si="12"/>
        <v>0</v>
      </c>
      <c r="AJ26" s="199">
        <f t="shared" si="13"/>
        <v>8.5</v>
      </c>
      <c r="AK26" s="201">
        <f t="shared" si="14"/>
        <v>0</v>
      </c>
      <c r="AL26" s="191">
        <f t="shared" si="15"/>
        <v>3.219</v>
      </c>
      <c r="AM26" s="173"/>
      <c r="AN26" s="173"/>
      <c r="AO26" s="173">
        <f>AO27</f>
        <v>3.219</v>
      </c>
      <c r="AP26" s="174"/>
      <c r="AQ26" s="188">
        <f t="shared" si="16"/>
        <v>11.719</v>
      </c>
      <c r="AR26" s="199">
        <f t="shared" si="17"/>
        <v>0</v>
      </c>
      <c r="AS26" s="199">
        <f t="shared" si="18"/>
        <v>0</v>
      </c>
      <c r="AT26" s="199">
        <f t="shared" si="19"/>
        <v>11.719</v>
      </c>
      <c r="AU26" s="202">
        <f t="shared" si="20"/>
        <v>0</v>
      </c>
      <c r="AV26" s="215">
        <v>0</v>
      </c>
      <c r="AW26" s="194">
        <f t="shared" si="21"/>
        <v>0</v>
      </c>
    </row>
    <row r="27" spans="1:49" ht="21" customHeight="1" hidden="1">
      <c r="A27" s="197" t="s">
        <v>103</v>
      </c>
      <c r="B27" s="195" t="s">
        <v>96</v>
      </c>
      <c r="C27" s="195" t="s">
        <v>106</v>
      </c>
      <c r="D27" s="195" t="s">
        <v>108</v>
      </c>
      <c r="E27" s="196" t="s">
        <v>104</v>
      </c>
      <c r="F27" s="172">
        <f t="shared" si="1"/>
        <v>8.5</v>
      </c>
      <c r="G27" s="173"/>
      <c r="H27" s="173"/>
      <c r="I27" s="174">
        <f>'[1]прил2'!J24</f>
        <v>8.5</v>
      </c>
      <c r="J27" s="172">
        <f t="shared" si="2"/>
        <v>0</v>
      </c>
      <c r="K27" s="173">
        <f>'[1]прил2'!L24</f>
        <v>0</v>
      </c>
      <c r="L27" s="173">
        <f>'[1]прил2'!M24</f>
        <v>0</v>
      </c>
      <c r="M27" s="173">
        <f>'[1]прил2'!N24</f>
        <v>0</v>
      </c>
      <c r="N27" s="172">
        <f t="shared" si="4"/>
        <v>8.5</v>
      </c>
      <c r="O27" s="173">
        <f t="shared" si="5"/>
        <v>0</v>
      </c>
      <c r="P27" s="173">
        <f t="shared" si="0"/>
        <v>0</v>
      </c>
      <c r="Q27" s="173">
        <f t="shared" si="0"/>
        <v>8.5</v>
      </c>
      <c r="R27" s="198">
        <f t="shared" si="24"/>
        <v>0</v>
      </c>
      <c r="S27" s="199"/>
      <c r="T27" s="199">
        <f t="shared" si="25"/>
        <v>0</v>
      </c>
      <c r="U27" s="199">
        <f t="shared" si="26"/>
        <v>0</v>
      </c>
      <c r="V27" s="200">
        <f t="shared" si="7"/>
        <v>0</v>
      </c>
      <c r="W27" s="198">
        <f t="shared" si="8"/>
        <v>8.5</v>
      </c>
      <c r="X27" s="199">
        <f t="shared" si="22"/>
        <v>0</v>
      </c>
      <c r="Y27" s="199">
        <v>0</v>
      </c>
      <c r="Z27" s="199">
        <v>8.5</v>
      </c>
      <c r="AA27" s="174"/>
      <c r="AB27" s="188">
        <f t="shared" si="9"/>
        <v>0</v>
      </c>
      <c r="AC27" s="173"/>
      <c r="AD27" s="173"/>
      <c r="AE27" s="173"/>
      <c r="AF27" s="174"/>
      <c r="AG27" s="188">
        <f t="shared" si="10"/>
        <v>8.5</v>
      </c>
      <c r="AH27" s="199">
        <f t="shared" si="11"/>
        <v>0</v>
      </c>
      <c r="AI27" s="199">
        <f t="shared" si="12"/>
        <v>0</v>
      </c>
      <c r="AJ27" s="199">
        <f t="shared" si="13"/>
        <v>8.5</v>
      </c>
      <c r="AK27" s="201">
        <f t="shared" si="14"/>
        <v>0</v>
      </c>
      <c r="AL27" s="191">
        <f t="shared" si="15"/>
        <v>3.219</v>
      </c>
      <c r="AM27" s="173"/>
      <c r="AN27" s="173"/>
      <c r="AO27" s="173">
        <f>прил2!AP24</f>
        <v>3.219</v>
      </c>
      <c r="AP27" s="174"/>
      <c r="AQ27" s="188">
        <f t="shared" si="16"/>
        <v>11.719</v>
      </c>
      <c r="AR27" s="199">
        <f t="shared" si="17"/>
        <v>0</v>
      </c>
      <c r="AS27" s="199">
        <f t="shared" si="18"/>
        <v>0</v>
      </c>
      <c r="AT27" s="199">
        <f t="shared" si="19"/>
        <v>11.719</v>
      </c>
      <c r="AU27" s="202">
        <f t="shared" si="20"/>
        <v>0</v>
      </c>
      <c r="AV27" s="215">
        <v>0</v>
      </c>
      <c r="AW27" s="194">
        <f t="shared" si="21"/>
        <v>0</v>
      </c>
    </row>
    <row r="28" spans="1:49" ht="33" customHeight="1">
      <c r="A28" s="185" t="s">
        <v>109</v>
      </c>
      <c r="B28" s="186" t="s">
        <v>96</v>
      </c>
      <c r="C28" s="186" t="s">
        <v>110</v>
      </c>
      <c r="D28" s="186"/>
      <c r="E28" s="187"/>
      <c r="F28" s="188">
        <f t="shared" si="1"/>
        <v>3340</v>
      </c>
      <c r="G28" s="189">
        <f>G29</f>
        <v>3238.1</v>
      </c>
      <c r="H28" s="189"/>
      <c r="I28" s="190">
        <f>I29</f>
        <v>101.9</v>
      </c>
      <c r="J28" s="188">
        <f t="shared" si="2"/>
        <v>249.5</v>
      </c>
      <c r="K28" s="189">
        <f aca="true" t="shared" si="27" ref="K28:M30">K29</f>
        <v>249.5</v>
      </c>
      <c r="L28" s="189">
        <f t="shared" si="27"/>
        <v>0</v>
      </c>
      <c r="M28" s="189">
        <f t="shared" si="27"/>
        <v>0</v>
      </c>
      <c r="N28" s="188">
        <f t="shared" si="4"/>
        <v>3589.5</v>
      </c>
      <c r="O28" s="189">
        <f t="shared" si="5"/>
        <v>3487.6</v>
      </c>
      <c r="P28" s="189">
        <f t="shared" si="0"/>
        <v>0</v>
      </c>
      <c r="Q28" s="189">
        <f>Q29</f>
        <v>101.9</v>
      </c>
      <c r="R28" s="188">
        <f t="shared" si="24"/>
        <v>121</v>
      </c>
      <c r="S28" s="189">
        <f>S29</f>
        <v>121</v>
      </c>
      <c r="T28" s="189">
        <f t="shared" si="25"/>
        <v>0</v>
      </c>
      <c r="U28" s="189">
        <v>0</v>
      </c>
      <c r="V28" s="191">
        <f t="shared" si="7"/>
        <v>0</v>
      </c>
      <c r="W28" s="188">
        <f t="shared" si="8"/>
        <v>3710.5</v>
      </c>
      <c r="X28" s="189">
        <f t="shared" si="22"/>
        <v>3608.6</v>
      </c>
      <c r="Y28" s="189">
        <f aca="true" t="shared" si="28" ref="Y28:Z30">Y29</f>
        <v>0</v>
      </c>
      <c r="Z28" s="189">
        <f>Q28+U28</f>
        <v>101.9</v>
      </c>
      <c r="AA28" s="190"/>
      <c r="AB28" s="188">
        <f t="shared" si="9"/>
        <v>0</v>
      </c>
      <c r="AC28" s="189"/>
      <c r="AD28" s="189"/>
      <c r="AE28" s="189"/>
      <c r="AF28" s="190"/>
      <c r="AG28" s="188">
        <f t="shared" si="10"/>
        <v>3710.5</v>
      </c>
      <c r="AH28" s="189">
        <f t="shared" si="11"/>
        <v>3608.6</v>
      </c>
      <c r="AI28" s="189">
        <f t="shared" si="12"/>
        <v>0</v>
      </c>
      <c r="AJ28" s="189">
        <f t="shared" si="13"/>
        <v>101.9</v>
      </c>
      <c r="AK28" s="190">
        <f t="shared" si="14"/>
        <v>0</v>
      </c>
      <c r="AL28" s="191">
        <f t="shared" si="15"/>
        <v>7</v>
      </c>
      <c r="AM28" s="173"/>
      <c r="AN28" s="173"/>
      <c r="AO28" s="173">
        <f>AO29</f>
        <v>7</v>
      </c>
      <c r="AP28" s="174"/>
      <c r="AQ28" s="188">
        <f t="shared" si="16"/>
        <v>3717.5</v>
      </c>
      <c r="AR28" s="189">
        <f t="shared" si="17"/>
        <v>3608.6</v>
      </c>
      <c r="AS28" s="189">
        <f t="shared" si="18"/>
        <v>0</v>
      </c>
      <c r="AT28" s="189">
        <f t="shared" si="19"/>
        <v>108.9</v>
      </c>
      <c r="AU28" s="192">
        <f t="shared" si="20"/>
        <v>0</v>
      </c>
      <c r="AV28" s="304">
        <f>AV29</f>
        <v>3715.1</v>
      </c>
      <c r="AW28" s="194">
        <f t="shared" si="21"/>
        <v>99.93544048419636</v>
      </c>
    </row>
    <row r="29" spans="1:49" ht="42.75" customHeight="1">
      <c r="A29" s="197" t="s">
        <v>99</v>
      </c>
      <c r="B29" s="195" t="s">
        <v>96</v>
      </c>
      <c r="C29" s="195" t="s">
        <v>110</v>
      </c>
      <c r="D29" s="195" t="s">
        <v>100</v>
      </c>
      <c r="E29" s="196"/>
      <c r="F29" s="172">
        <f t="shared" si="1"/>
        <v>3340</v>
      </c>
      <c r="G29" s="173">
        <f>G30</f>
        <v>3238.1</v>
      </c>
      <c r="H29" s="173"/>
      <c r="I29" s="174">
        <f>I30</f>
        <v>101.9</v>
      </c>
      <c r="J29" s="172">
        <f t="shared" si="2"/>
        <v>249.5</v>
      </c>
      <c r="K29" s="173">
        <f t="shared" si="27"/>
        <v>249.5</v>
      </c>
      <c r="L29" s="173">
        <f t="shared" si="27"/>
        <v>0</v>
      </c>
      <c r="M29" s="173">
        <f t="shared" si="27"/>
        <v>0</v>
      </c>
      <c r="N29" s="172">
        <f t="shared" si="4"/>
        <v>3589.5</v>
      </c>
      <c r="O29" s="173">
        <f t="shared" si="5"/>
        <v>3487.6</v>
      </c>
      <c r="P29" s="173">
        <f t="shared" si="0"/>
        <v>0</v>
      </c>
      <c r="Q29" s="173">
        <f>Q30</f>
        <v>101.9</v>
      </c>
      <c r="R29" s="198">
        <f t="shared" si="24"/>
        <v>121</v>
      </c>
      <c r="S29" s="199">
        <f>S30</f>
        <v>121</v>
      </c>
      <c r="T29" s="199">
        <f t="shared" si="25"/>
        <v>0</v>
      </c>
      <c r="U29" s="199">
        <v>0</v>
      </c>
      <c r="V29" s="200">
        <f t="shared" si="7"/>
        <v>0</v>
      </c>
      <c r="W29" s="198">
        <f t="shared" si="8"/>
        <v>3710.5</v>
      </c>
      <c r="X29" s="199">
        <f t="shared" si="22"/>
        <v>3608.6</v>
      </c>
      <c r="Y29" s="173">
        <f t="shared" si="28"/>
        <v>0</v>
      </c>
      <c r="Z29" s="173">
        <f t="shared" si="28"/>
        <v>101.9</v>
      </c>
      <c r="AA29" s="174"/>
      <c r="AB29" s="188">
        <f t="shared" si="9"/>
        <v>0</v>
      </c>
      <c r="AC29" s="173"/>
      <c r="AD29" s="173"/>
      <c r="AE29" s="173"/>
      <c r="AF29" s="174"/>
      <c r="AG29" s="188">
        <f t="shared" si="10"/>
        <v>3710.5</v>
      </c>
      <c r="AH29" s="199">
        <f t="shared" si="11"/>
        <v>3608.6</v>
      </c>
      <c r="AI29" s="199">
        <f t="shared" si="12"/>
        <v>0</v>
      </c>
      <c r="AJ29" s="199">
        <f t="shared" si="13"/>
        <v>101.9</v>
      </c>
      <c r="AK29" s="201">
        <f t="shared" si="14"/>
        <v>0</v>
      </c>
      <c r="AL29" s="191">
        <f t="shared" si="15"/>
        <v>7</v>
      </c>
      <c r="AM29" s="173"/>
      <c r="AN29" s="173"/>
      <c r="AO29" s="173">
        <f>AO30</f>
        <v>7</v>
      </c>
      <c r="AP29" s="174"/>
      <c r="AQ29" s="188">
        <f t="shared" si="16"/>
        <v>3717.5</v>
      </c>
      <c r="AR29" s="199">
        <f t="shared" si="17"/>
        <v>3608.6</v>
      </c>
      <c r="AS29" s="199">
        <f t="shared" si="18"/>
        <v>0</v>
      </c>
      <c r="AT29" s="199">
        <f t="shared" si="19"/>
        <v>108.9</v>
      </c>
      <c r="AU29" s="202">
        <f t="shared" si="20"/>
        <v>0</v>
      </c>
      <c r="AV29" s="305">
        <f>AV30</f>
        <v>3715.1</v>
      </c>
      <c r="AW29" s="194">
        <f t="shared" si="21"/>
        <v>99.93544048419636</v>
      </c>
    </row>
    <row r="30" spans="1:49" ht="15">
      <c r="A30" s="197" t="s">
        <v>101</v>
      </c>
      <c r="B30" s="195" t="s">
        <v>96</v>
      </c>
      <c r="C30" s="195" t="s">
        <v>110</v>
      </c>
      <c r="D30" s="195" t="s">
        <v>102</v>
      </c>
      <c r="E30" s="196"/>
      <c r="F30" s="172">
        <f t="shared" si="1"/>
        <v>3340</v>
      </c>
      <c r="G30" s="173">
        <f>G31</f>
        <v>3238.1</v>
      </c>
      <c r="H30" s="173"/>
      <c r="I30" s="174">
        <f>I31</f>
        <v>101.9</v>
      </c>
      <c r="J30" s="172">
        <f t="shared" si="2"/>
        <v>249.5</v>
      </c>
      <c r="K30" s="173">
        <f t="shared" si="27"/>
        <v>249.5</v>
      </c>
      <c r="L30" s="173">
        <f t="shared" si="27"/>
        <v>0</v>
      </c>
      <c r="M30" s="173">
        <f t="shared" si="27"/>
        <v>0</v>
      </c>
      <c r="N30" s="172">
        <f t="shared" si="4"/>
        <v>3589.5</v>
      </c>
      <c r="O30" s="173">
        <f t="shared" si="5"/>
        <v>3487.6</v>
      </c>
      <c r="P30" s="173">
        <f t="shared" si="0"/>
        <v>0</v>
      </c>
      <c r="Q30" s="173">
        <f>Q31</f>
        <v>101.9</v>
      </c>
      <c r="R30" s="198">
        <f t="shared" si="24"/>
        <v>121</v>
      </c>
      <c r="S30" s="199">
        <f>S31</f>
        <v>121</v>
      </c>
      <c r="T30" s="199">
        <f t="shared" si="25"/>
        <v>0</v>
      </c>
      <c r="U30" s="199">
        <v>0</v>
      </c>
      <c r="V30" s="200">
        <f t="shared" si="7"/>
        <v>0</v>
      </c>
      <c r="W30" s="198">
        <f t="shared" si="8"/>
        <v>3710.5</v>
      </c>
      <c r="X30" s="199">
        <f t="shared" si="22"/>
        <v>3608.6</v>
      </c>
      <c r="Y30" s="173">
        <f t="shared" si="28"/>
        <v>0</v>
      </c>
      <c r="Z30" s="173">
        <f t="shared" si="28"/>
        <v>101.9</v>
      </c>
      <c r="AA30" s="174"/>
      <c r="AB30" s="188">
        <f t="shared" si="9"/>
        <v>0</v>
      </c>
      <c r="AC30" s="173"/>
      <c r="AD30" s="173"/>
      <c r="AE30" s="173"/>
      <c r="AF30" s="174"/>
      <c r="AG30" s="188">
        <f t="shared" si="10"/>
        <v>3710.5</v>
      </c>
      <c r="AH30" s="199">
        <f t="shared" si="11"/>
        <v>3608.6</v>
      </c>
      <c r="AI30" s="199">
        <f t="shared" si="12"/>
        <v>0</v>
      </c>
      <c r="AJ30" s="199">
        <f t="shared" si="13"/>
        <v>101.9</v>
      </c>
      <c r="AK30" s="201">
        <f t="shared" si="14"/>
        <v>0</v>
      </c>
      <c r="AL30" s="191">
        <f t="shared" si="15"/>
        <v>7</v>
      </c>
      <c r="AM30" s="173"/>
      <c r="AN30" s="173"/>
      <c r="AO30" s="173">
        <f>AO31</f>
        <v>7</v>
      </c>
      <c r="AP30" s="174"/>
      <c r="AQ30" s="188">
        <f t="shared" si="16"/>
        <v>3717.5</v>
      </c>
      <c r="AR30" s="199">
        <f t="shared" si="17"/>
        <v>3608.6</v>
      </c>
      <c r="AS30" s="199">
        <f t="shared" si="18"/>
        <v>0</v>
      </c>
      <c r="AT30" s="199">
        <f t="shared" si="19"/>
        <v>108.9</v>
      </c>
      <c r="AU30" s="202">
        <f t="shared" si="20"/>
        <v>0</v>
      </c>
      <c r="AV30" s="305">
        <f>AV31</f>
        <v>3715.1</v>
      </c>
      <c r="AW30" s="194">
        <f t="shared" si="21"/>
        <v>99.93544048419636</v>
      </c>
    </row>
    <row r="31" spans="1:49" ht="20.25" customHeight="1">
      <c r="A31" s="197" t="s">
        <v>103</v>
      </c>
      <c r="B31" s="195" t="s">
        <v>96</v>
      </c>
      <c r="C31" s="195" t="s">
        <v>110</v>
      </c>
      <c r="D31" s="195" t="s">
        <v>102</v>
      </c>
      <c r="E31" s="196" t="s">
        <v>104</v>
      </c>
      <c r="F31" s="172">
        <f t="shared" si="1"/>
        <v>3340</v>
      </c>
      <c r="G31" s="173">
        <f>'[1]прил2'!H211</f>
        <v>3238.1</v>
      </c>
      <c r="H31" s="173"/>
      <c r="I31" s="174">
        <f>'[1]прил2'!J211</f>
        <v>101.9</v>
      </c>
      <c r="J31" s="172">
        <f t="shared" si="2"/>
        <v>249.5</v>
      </c>
      <c r="K31" s="173">
        <f>'[1]прил2'!L211</f>
        <v>249.5</v>
      </c>
      <c r="L31" s="173">
        <f>'[1]прил2'!M211</f>
        <v>0</v>
      </c>
      <c r="M31" s="173">
        <f>'[1]прил2'!N211</f>
        <v>0</v>
      </c>
      <c r="N31" s="172">
        <f t="shared" si="4"/>
        <v>3589.5</v>
      </c>
      <c r="O31" s="173">
        <f t="shared" si="5"/>
        <v>3487.6</v>
      </c>
      <c r="P31" s="173">
        <f t="shared" si="0"/>
        <v>0</v>
      </c>
      <c r="Q31" s="173">
        <v>101.9</v>
      </c>
      <c r="R31" s="198">
        <f t="shared" si="24"/>
        <v>121</v>
      </c>
      <c r="S31" s="199">
        <v>121</v>
      </c>
      <c r="T31" s="199">
        <f t="shared" si="25"/>
        <v>0</v>
      </c>
      <c r="U31" s="199">
        <v>0</v>
      </c>
      <c r="V31" s="200">
        <f t="shared" si="7"/>
        <v>0</v>
      </c>
      <c r="W31" s="198">
        <f t="shared" si="8"/>
        <v>3710.5</v>
      </c>
      <c r="X31" s="199">
        <f t="shared" si="22"/>
        <v>3608.6</v>
      </c>
      <c r="Y31" s="173">
        <v>0</v>
      </c>
      <c r="Z31" s="173">
        <v>101.9</v>
      </c>
      <c r="AA31" s="174"/>
      <c r="AB31" s="188">
        <f t="shared" si="9"/>
        <v>0</v>
      </c>
      <c r="AC31" s="173"/>
      <c r="AD31" s="173"/>
      <c r="AE31" s="173"/>
      <c r="AF31" s="174"/>
      <c r="AG31" s="188">
        <f t="shared" si="10"/>
        <v>3710.5</v>
      </c>
      <c r="AH31" s="199">
        <f t="shared" si="11"/>
        <v>3608.6</v>
      </c>
      <c r="AI31" s="199">
        <f t="shared" si="12"/>
        <v>0</v>
      </c>
      <c r="AJ31" s="199">
        <f t="shared" si="13"/>
        <v>101.9</v>
      </c>
      <c r="AK31" s="201">
        <f t="shared" si="14"/>
        <v>0</v>
      </c>
      <c r="AL31" s="191">
        <f t="shared" si="15"/>
        <v>7</v>
      </c>
      <c r="AM31" s="173"/>
      <c r="AN31" s="173"/>
      <c r="AO31" s="173">
        <v>7</v>
      </c>
      <c r="AP31" s="174"/>
      <c r="AQ31" s="188">
        <f t="shared" si="16"/>
        <v>3717.5</v>
      </c>
      <c r="AR31" s="199">
        <f t="shared" si="17"/>
        <v>3608.6</v>
      </c>
      <c r="AS31" s="199">
        <f t="shared" si="18"/>
        <v>0</v>
      </c>
      <c r="AT31" s="199">
        <f t="shared" si="19"/>
        <v>108.9</v>
      </c>
      <c r="AU31" s="202">
        <f t="shared" si="20"/>
        <v>0</v>
      </c>
      <c r="AV31" s="215">
        <v>3715.1</v>
      </c>
      <c r="AW31" s="194">
        <f t="shared" si="21"/>
        <v>99.93544048419636</v>
      </c>
    </row>
    <row r="32" spans="1:49" ht="14.25" customHeight="1">
      <c r="A32" s="185" t="s">
        <v>7</v>
      </c>
      <c r="B32" s="186" t="s">
        <v>96</v>
      </c>
      <c r="C32" s="186" t="s">
        <v>199</v>
      </c>
      <c r="D32" s="195"/>
      <c r="E32" s="196"/>
      <c r="F32" s="172"/>
      <c r="G32" s="173"/>
      <c r="H32" s="173"/>
      <c r="I32" s="174"/>
      <c r="J32" s="172"/>
      <c r="K32" s="173"/>
      <c r="L32" s="173"/>
      <c r="M32" s="173"/>
      <c r="N32" s="172"/>
      <c r="O32" s="173"/>
      <c r="P32" s="173"/>
      <c r="Q32" s="173"/>
      <c r="R32" s="198"/>
      <c r="S32" s="199"/>
      <c r="T32" s="199"/>
      <c r="U32" s="199"/>
      <c r="V32" s="200"/>
      <c r="W32" s="198"/>
      <c r="X32" s="199"/>
      <c r="Y32" s="173"/>
      <c r="Z32" s="173"/>
      <c r="AA32" s="174"/>
      <c r="AB32" s="188">
        <f t="shared" si="9"/>
        <v>27</v>
      </c>
      <c r="AC32" s="189">
        <f>AC33</f>
        <v>27</v>
      </c>
      <c r="AD32" s="189"/>
      <c r="AE32" s="189"/>
      <c r="AF32" s="190"/>
      <c r="AG32" s="188">
        <f t="shared" si="10"/>
        <v>27</v>
      </c>
      <c r="AH32" s="189">
        <f t="shared" si="11"/>
        <v>27</v>
      </c>
      <c r="AI32" s="189">
        <f t="shared" si="12"/>
        <v>0</v>
      </c>
      <c r="AJ32" s="189">
        <f t="shared" si="13"/>
        <v>0</v>
      </c>
      <c r="AK32" s="190">
        <f t="shared" si="14"/>
        <v>0</v>
      </c>
      <c r="AL32" s="191">
        <f t="shared" si="15"/>
        <v>0</v>
      </c>
      <c r="AM32" s="173"/>
      <c r="AN32" s="173"/>
      <c r="AO32" s="173"/>
      <c r="AP32" s="174"/>
      <c r="AQ32" s="188">
        <f t="shared" si="16"/>
        <v>27</v>
      </c>
      <c r="AR32" s="199">
        <f t="shared" si="17"/>
        <v>27</v>
      </c>
      <c r="AS32" s="199">
        <f t="shared" si="18"/>
        <v>0</v>
      </c>
      <c r="AT32" s="199">
        <f t="shared" si="19"/>
        <v>0</v>
      </c>
      <c r="AU32" s="202">
        <f t="shared" si="20"/>
        <v>0</v>
      </c>
      <c r="AV32" s="305">
        <f>AV33</f>
        <v>27</v>
      </c>
      <c r="AW32" s="194">
        <f t="shared" si="21"/>
        <v>100</v>
      </c>
    </row>
    <row r="33" spans="1:49" ht="33" customHeight="1">
      <c r="A33" s="197" t="s">
        <v>8</v>
      </c>
      <c r="B33" s="195" t="s">
        <v>96</v>
      </c>
      <c r="C33" s="195" t="s">
        <v>199</v>
      </c>
      <c r="D33" s="195" t="s">
        <v>9</v>
      </c>
      <c r="E33" s="196"/>
      <c r="F33" s="172"/>
      <c r="G33" s="173"/>
      <c r="H33" s="173"/>
      <c r="I33" s="174"/>
      <c r="J33" s="172"/>
      <c r="K33" s="173"/>
      <c r="L33" s="173"/>
      <c r="M33" s="173"/>
      <c r="N33" s="172"/>
      <c r="O33" s="173"/>
      <c r="P33" s="173"/>
      <c r="Q33" s="173"/>
      <c r="R33" s="198"/>
      <c r="S33" s="199"/>
      <c r="T33" s="199"/>
      <c r="U33" s="199"/>
      <c r="V33" s="200"/>
      <c r="W33" s="198"/>
      <c r="X33" s="199"/>
      <c r="Y33" s="173"/>
      <c r="Z33" s="173"/>
      <c r="AA33" s="174"/>
      <c r="AB33" s="188">
        <f t="shared" si="9"/>
        <v>27</v>
      </c>
      <c r="AC33" s="173">
        <f>AC34</f>
        <v>27</v>
      </c>
      <c r="AD33" s="173"/>
      <c r="AE33" s="173"/>
      <c r="AF33" s="174"/>
      <c r="AG33" s="188">
        <f t="shared" si="10"/>
        <v>27</v>
      </c>
      <c r="AH33" s="199">
        <f t="shared" si="11"/>
        <v>27</v>
      </c>
      <c r="AI33" s="199">
        <f t="shared" si="12"/>
        <v>0</v>
      </c>
      <c r="AJ33" s="199">
        <f t="shared" si="13"/>
        <v>0</v>
      </c>
      <c r="AK33" s="201">
        <f t="shared" si="14"/>
        <v>0</v>
      </c>
      <c r="AL33" s="191">
        <f t="shared" si="15"/>
        <v>0</v>
      </c>
      <c r="AM33" s="173"/>
      <c r="AN33" s="173"/>
      <c r="AO33" s="173"/>
      <c r="AP33" s="174"/>
      <c r="AQ33" s="188">
        <f t="shared" si="16"/>
        <v>27</v>
      </c>
      <c r="AR33" s="199">
        <f t="shared" si="17"/>
        <v>27</v>
      </c>
      <c r="AS33" s="199">
        <f t="shared" si="18"/>
        <v>0</v>
      </c>
      <c r="AT33" s="199">
        <f t="shared" si="19"/>
        <v>0</v>
      </c>
      <c r="AU33" s="202">
        <f t="shared" si="20"/>
        <v>0</v>
      </c>
      <c r="AV33" s="305">
        <f>AV34</f>
        <v>27</v>
      </c>
      <c r="AW33" s="194">
        <f t="shared" si="21"/>
        <v>100</v>
      </c>
    </row>
    <row r="34" spans="1:49" ht="14.25" customHeight="1">
      <c r="A34" s="204" t="s">
        <v>103</v>
      </c>
      <c r="B34" s="195" t="s">
        <v>96</v>
      </c>
      <c r="C34" s="195" t="s">
        <v>199</v>
      </c>
      <c r="D34" s="195" t="s">
        <v>9</v>
      </c>
      <c r="E34" s="196" t="s">
        <v>104</v>
      </c>
      <c r="F34" s="172"/>
      <c r="G34" s="173"/>
      <c r="H34" s="173"/>
      <c r="I34" s="174"/>
      <c r="J34" s="172"/>
      <c r="K34" s="173"/>
      <c r="L34" s="173"/>
      <c r="M34" s="173"/>
      <c r="N34" s="172"/>
      <c r="O34" s="173"/>
      <c r="P34" s="173"/>
      <c r="Q34" s="173"/>
      <c r="R34" s="198"/>
      <c r="S34" s="199"/>
      <c r="T34" s="199"/>
      <c r="U34" s="199"/>
      <c r="V34" s="200"/>
      <c r="W34" s="198"/>
      <c r="X34" s="199"/>
      <c r="Y34" s="173"/>
      <c r="Z34" s="173"/>
      <c r="AA34" s="174"/>
      <c r="AB34" s="188">
        <f t="shared" si="9"/>
        <v>27</v>
      </c>
      <c r="AC34" s="173">
        <v>27</v>
      </c>
      <c r="AD34" s="173"/>
      <c r="AE34" s="173"/>
      <c r="AF34" s="174"/>
      <c r="AG34" s="188">
        <f t="shared" si="10"/>
        <v>27</v>
      </c>
      <c r="AH34" s="199">
        <f t="shared" si="11"/>
        <v>27</v>
      </c>
      <c r="AI34" s="199">
        <f t="shared" si="12"/>
        <v>0</v>
      </c>
      <c r="AJ34" s="199">
        <f t="shared" si="13"/>
        <v>0</v>
      </c>
      <c r="AK34" s="201">
        <f t="shared" si="14"/>
        <v>0</v>
      </c>
      <c r="AL34" s="191">
        <f t="shared" si="15"/>
        <v>0</v>
      </c>
      <c r="AM34" s="173"/>
      <c r="AN34" s="173"/>
      <c r="AO34" s="173"/>
      <c r="AP34" s="174"/>
      <c r="AQ34" s="188">
        <f t="shared" si="16"/>
        <v>27</v>
      </c>
      <c r="AR34" s="199">
        <f t="shared" si="17"/>
        <v>27</v>
      </c>
      <c r="AS34" s="199">
        <f t="shared" si="18"/>
        <v>0</v>
      </c>
      <c r="AT34" s="199">
        <f t="shared" si="19"/>
        <v>0</v>
      </c>
      <c r="AU34" s="202">
        <f t="shared" si="20"/>
        <v>0</v>
      </c>
      <c r="AV34" s="215">
        <v>27</v>
      </c>
      <c r="AW34" s="194">
        <f t="shared" si="21"/>
        <v>100</v>
      </c>
    </row>
    <row r="35" spans="1:49" ht="15" hidden="1">
      <c r="A35" s="197" t="s">
        <v>111</v>
      </c>
      <c r="B35" s="186" t="s">
        <v>96</v>
      </c>
      <c r="C35" s="186" t="s">
        <v>112</v>
      </c>
      <c r="D35" s="186"/>
      <c r="E35" s="187"/>
      <c r="F35" s="188">
        <f t="shared" si="1"/>
        <v>100</v>
      </c>
      <c r="G35" s="189">
        <f>G36</f>
        <v>100</v>
      </c>
      <c r="H35" s="189"/>
      <c r="I35" s="190"/>
      <c r="J35" s="188">
        <f t="shared" si="2"/>
        <v>0</v>
      </c>
      <c r="K35" s="189">
        <f aca="true" t="shared" si="29" ref="K35:M36">K36</f>
        <v>0</v>
      </c>
      <c r="L35" s="189">
        <f t="shared" si="29"/>
        <v>0</v>
      </c>
      <c r="M35" s="189">
        <f t="shared" si="29"/>
        <v>0</v>
      </c>
      <c r="N35" s="188">
        <f t="shared" si="4"/>
        <v>100</v>
      </c>
      <c r="O35" s="189">
        <f t="shared" si="5"/>
        <v>100</v>
      </c>
      <c r="P35" s="189">
        <f t="shared" si="0"/>
        <v>0</v>
      </c>
      <c r="Q35" s="189">
        <f t="shared" si="0"/>
        <v>0</v>
      </c>
      <c r="R35" s="188">
        <f t="shared" si="24"/>
        <v>0</v>
      </c>
      <c r="S35" s="189"/>
      <c r="T35" s="189">
        <f t="shared" si="25"/>
        <v>0</v>
      </c>
      <c r="U35" s="189">
        <v>0</v>
      </c>
      <c r="V35" s="191">
        <f t="shared" si="7"/>
        <v>0</v>
      </c>
      <c r="W35" s="188">
        <f t="shared" si="8"/>
        <v>100</v>
      </c>
      <c r="X35" s="189">
        <f t="shared" si="22"/>
        <v>100</v>
      </c>
      <c r="Y35" s="189">
        <f>Y36</f>
        <v>0</v>
      </c>
      <c r="Z35" s="189">
        <f>Z36</f>
        <v>0</v>
      </c>
      <c r="AA35" s="190"/>
      <c r="AB35" s="188">
        <f t="shared" si="9"/>
        <v>0</v>
      </c>
      <c r="AC35" s="189"/>
      <c r="AD35" s="189"/>
      <c r="AE35" s="189"/>
      <c r="AF35" s="190"/>
      <c r="AG35" s="188">
        <f t="shared" si="10"/>
        <v>100</v>
      </c>
      <c r="AH35" s="189">
        <f t="shared" si="11"/>
        <v>100</v>
      </c>
      <c r="AI35" s="189">
        <f t="shared" si="12"/>
        <v>0</v>
      </c>
      <c r="AJ35" s="189">
        <f t="shared" si="13"/>
        <v>0</v>
      </c>
      <c r="AK35" s="190">
        <f t="shared" si="14"/>
        <v>0</v>
      </c>
      <c r="AL35" s="191">
        <f t="shared" si="15"/>
        <v>-100</v>
      </c>
      <c r="AM35" s="173">
        <f>AM36</f>
        <v>-100</v>
      </c>
      <c r="AN35" s="173"/>
      <c r="AO35" s="173"/>
      <c r="AP35" s="174"/>
      <c r="AQ35" s="188">
        <f t="shared" si="16"/>
        <v>0</v>
      </c>
      <c r="AR35" s="189">
        <f t="shared" si="17"/>
        <v>0</v>
      </c>
      <c r="AS35" s="189">
        <f t="shared" si="18"/>
        <v>0</v>
      </c>
      <c r="AT35" s="189">
        <f t="shared" si="19"/>
        <v>0</v>
      </c>
      <c r="AU35" s="192">
        <f t="shared" si="20"/>
        <v>0</v>
      </c>
      <c r="AV35" s="215">
        <v>0</v>
      </c>
      <c r="AW35" s="194" t="e">
        <f t="shared" si="21"/>
        <v>#DIV/0!</v>
      </c>
    </row>
    <row r="36" spans="1:49" ht="15" hidden="1">
      <c r="A36" s="197" t="s">
        <v>113</v>
      </c>
      <c r="B36" s="195" t="s">
        <v>96</v>
      </c>
      <c r="C36" s="195" t="s">
        <v>112</v>
      </c>
      <c r="D36" s="195" t="s">
        <v>114</v>
      </c>
      <c r="E36" s="196"/>
      <c r="F36" s="172">
        <f t="shared" si="1"/>
        <v>100</v>
      </c>
      <c r="G36" s="173">
        <f>G37</f>
        <v>100</v>
      </c>
      <c r="H36" s="173"/>
      <c r="I36" s="174"/>
      <c r="J36" s="172">
        <f t="shared" si="2"/>
        <v>0</v>
      </c>
      <c r="K36" s="173">
        <f t="shared" si="29"/>
        <v>0</v>
      </c>
      <c r="L36" s="173">
        <f t="shared" si="29"/>
        <v>0</v>
      </c>
      <c r="M36" s="173">
        <f t="shared" si="29"/>
        <v>0</v>
      </c>
      <c r="N36" s="172">
        <f t="shared" si="4"/>
        <v>100</v>
      </c>
      <c r="O36" s="173">
        <f t="shared" si="5"/>
        <v>100</v>
      </c>
      <c r="P36" s="173">
        <f t="shared" si="0"/>
        <v>0</v>
      </c>
      <c r="Q36" s="173">
        <f t="shared" si="0"/>
        <v>0</v>
      </c>
      <c r="R36" s="198">
        <f t="shared" si="24"/>
        <v>0</v>
      </c>
      <c r="S36" s="199"/>
      <c r="T36" s="199">
        <f t="shared" si="25"/>
        <v>0</v>
      </c>
      <c r="U36" s="199">
        <f t="shared" si="26"/>
        <v>0</v>
      </c>
      <c r="V36" s="200">
        <f t="shared" si="7"/>
        <v>0</v>
      </c>
      <c r="W36" s="198">
        <f t="shared" si="8"/>
        <v>100</v>
      </c>
      <c r="X36" s="199">
        <f t="shared" si="22"/>
        <v>100</v>
      </c>
      <c r="Y36" s="199">
        <f>Y37</f>
        <v>0</v>
      </c>
      <c r="Z36" s="173">
        <f>Z37</f>
        <v>0</v>
      </c>
      <c r="AA36" s="174"/>
      <c r="AB36" s="188">
        <f t="shared" si="9"/>
        <v>0</v>
      </c>
      <c r="AC36" s="173"/>
      <c r="AD36" s="173"/>
      <c r="AE36" s="173"/>
      <c r="AF36" s="174"/>
      <c r="AG36" s="188">
        <f t="shared" si="10"/>
        <v>100</v>
      </c>
      <c r="AH36" s="199">
        <f t="shared" si="11"/>
        <v>100</v>
      </c>
      <c r="AI36" s="199">
        <f t="shared" si="12"/>
        <v>0</v>
      </c>
      <c r="AJ36" s="199">
        <f t="shared" si="13"/>
        <v>0</v>
      </c>
      <c r="AK36" s="201">
        <f t="shared" si="14"/>
        <v>0</v>
      </c>
      <c r="AL36" s="191">
        <f t="shared" si="15"/>
        <v>-100</v>
      </c>
      <c r="AM36" s="173">
        <f>AM37</f>
        <v>-100</v>
      </c>
      <c r="AN36" s="173"/>
      <c r="AO36" s="173"/>
      <c r="AP36" s="174"/>
      <c r="AQ36" s="188">
        <f t="shared" si="16"/>
        <v>0</v>
      </c>
      <c r="AR36" s="199">
        <f t="shared" si="17"/>
        <v>0</v>
      </c>
      <c r="AS36" s="199">
        <f t="shared" si="18"/>
        <v>0</v>
      </c>
      <c r="AT36" s="199">
        <f t="shared" si="19"/>
        <v>0</v>
      </c>
      <c r="AU36" s="202">
        <f t="shared" si="20"/>
        <v>0</v>
      </c>
      <c r="AV36" s="215">
        <v>0</v>
      </c>
      <c r="AW36" s="194" t="e">
        <f t="shared" si="21"/>
        <v>#DIV/0!</v>
      </c>
    </row>
    <row r="37" spans="1:49" ht="0.75" customHeight="1" hidden="1">
      <c r="A37" s="197" t="s">
        <v>115</v>
      </c>
      <c r="B37" s="195" t="s">
        <v>96</v>
      </c>
      <c r="C37" s="195" t="s">
        <v>112</v>
      </c>
      <c r="D37" s="195" t="s">
        <v>116</v>
      </c>
      <c r="E37" s="196" t="s">
        <v>117</v>
      </c>
      <c r="F37" s="172">
        <f t="shared" si="1"/>
        <v>100</v>
      </c>
      <c r="G37" s="173">
        <f>'[1]прил2'!H27</f>
        <v>100</v>
      </c>
      <c r="H37" s="173"/>
      <c r="I37" s="174"/>
      <c r="J37" s="172">
        <f t="shared" si="2"/>
        <v>0</v>
      </c>
      <c r="K37" s="173">
        <f>'[1]прил2'!L27</f>
        <v>0</v>
      </c>
      <c r="L37" s="173">
        <f>'[1]прил2'!M27</f>
        <v>0</v>
      </c>
      <c r="M37" s="173">
        <f>'[1]прил2'!N27</f>
        <v>0</v>
      </c>
      <c r="N37" s="172">
        <f t="shared" si="4"/>
        <v>100</v>
      </c>
      <c r="O37" s="173">
        <f t="shared" si="5"/>
        <v>100</v>
      </c>
      <c r="P37" s="173">
        <f t="shared" si="0"/>
        <v>0</v>
      </c>
      <c r="Q37" s="173">
        <f t="shared" si="0"/>
        <v>0</v>
      </c>
      <c r="R37" s="198">
        <f t="shared" si="24"/>
        <v>0</v>
      </c>
      <c r="S37" s="199"/>
      <c r="T37" s="199">
        <f t="shared" si="25"/>
        <v>0</v>
      </c>
      <c r="U37" s="199">
        <f t="shared" si="26"/>
        <v>0</v>
      </c>
      <c r="V37" s="200">
        <f t="shared" si="7"/>
        <v>0</v>
      </c>
      <c r="W37" s="198">
        <f t="shared" si="8"/>
        <v>100</v>
      </c>
      <c r="X37" s="199">
        <f t="shared" si="22"/>
        <v>100</v>
      </c>
      <c r="Y37" s="199">
        <v>0</v>
      </c>
      <c r="Z37" s="173">
        <v>0</v>
      </c>
      <c r="AA37" s="174"/>
      <c r="AB37" s="188">
        <f t="shared" si="9"/>
        <v>0</v>
      </c>
      <c r="AC37" s="173"/>
      <c r="AD37" s="173"/>
      <c r="AE37" s="173"/>
      <c r="AF37" s="174"/>
      <c r="AG37" s="188">
        <f t="shared" si="10"/>
        <v>100</v>
      </c>
      <c r="AH37" s="199">
        <f t="shared" si="11"/>
        <v>100</v>
      </c>
      <c r="AI37" s="199">
        <f t="shared" si="12"/>
        <v>0</v>
      </c>
      <c r="AJ37" s="199">
        <f t="shared" si="13"/>
        <v>0</v>
      </c>
      <c r="AK37" s="201">
        <f t="shared" si="14"/>
        <v>0</v>
      </c>
      <c r="AL37" s="191">
        <f t="shared" si="15"/>
        <v>-100</v>
      </c>
      <c r="AM37" s="173">
        <v>-100</v>
      </c>
      <c r="AN37" s="173"/>
      <c r="AO37" s="173"/>
      <c r="AP37" s="174"/>
      <c r="AQ37" s="188">
        <f t="shared" si="16"/>
        <v>0</v>
      </c>
      <c r="AR37" s="199">
        <f t="shared" si="17"/>
        <v>0</v>
      </c>
      <c r="AS37" s="199">
        <f t="shared" si="18"/>
        <v>0</v>
      </c>
      <c r="AT37" s="199">
        <f t="shared" si="19"/>
        <v>0</v>
      </c>
      <c r="AU37" s="202">
        <f t="shared" si="20"/>
        <v>0</v>
      </c>
      <c r="AV37" s="215">
        <v>0</v>
      </c>
      <c r="AW37" s="194" t="e">
        <f t="shared" si="21"/>
        <v>#DIV/0!</v>
      </c>
    </row>
    <row r="38" spans="1:49" ht="15" hidden="1">
      <c r="A38" s="185" t="s">
        <v>119</v>
      </c>
      <c r="B38" s="186" t="s">
        <v>96</v>
      </c>
      <c r="C38" s="186" t="s">
        <v>118</v>
      </c>
      <c r="D38" s="186"/>
      <c r="E38" s="187"/>
      <c r="F38" s="188">
        <f t="shared" si="1"/>
        <v>100</v>
      </c>
      <c r="G38" s="189">
        <f>G39</f>
        <v>100</v>
      </c>
      <c r="H38" s="189"/>
      <c r="I38" s="190"/>
      <c r="J38" s="188">
        <f t="shared" si="2"/>
        <v>0</v>
      </c>
      <c r="K38" s="189">
        <f aca="true" t="shared" si="30" ref="K38:M40">K39</f>
        <v>0</v>
      </c>
      <c r="L38" s="189">
        <f t="shared" si="30"/>
        <v>0</v>
      </c>
      <c r="M38" s="189">
        <f t="shared" si="30"/>
        <v>0</v>
      </c>
      <c r="N38" s="188">
        <f t="shared" si="4"/>
        <v>100</v>
      </c>
      <c r="O38" s="189">
        <f t="shared" si="5"/>
        <v>100</v>
      </c>
      <c r="P38" s="189">
        <f t="shared" si="0"/>
        <v>0</v>
      </c>
      <c r="Q38" s="189">
        <f t="shared" si="0"/>
        <v>0</v>
      </c>
      <c r="R38" s="188">
        <f t="shared" si="24"/>
        <v>0</v>
      </c>
      <c r="S38" s="189"/>
      <c r="T38" s="189">
        <f t="shared" si="25"/>
        <v>0</v>
      </c>
      <c r="U38" s="189">
        <f t="shared" si="26"/>
        <v>0</v>
      </c>
      <c r="V38" s="191">
        <f t="shared" si="7"/>
        <v>0</v>
      </c>
      <c r="W38" s="188">
        <f t="shared" si="8"/>
        <v>100</v>
      </c>
      <c r="X38" s="189">
        <f t="shared" si="22"/>
        <v>100</v>
      </c>
      <c r="Y38" s="189">
        <f aca="true" t="shared" si="31" ref="Y38:Z40">Y39</f>
        <v>0</v>
      </c>
      <c r="Z38" s="189">
        <f t="shared" si="31"/>
        <v>0</v>
      </c>
      <c r="AA38" s="190"/>
      <c r="AB38" s="188">
        <f t="shared" si="9"/>
        <v>0</v>
      </c>
      <c r="AC38" s="189"/>
      <c r="AD38" s="189"/>
      <c r="AE38" s="189"/>
      <c r="AF38" s="190"/>
      <c r="AG38" s="188">
        <f t="shared" si="10"/>
        <v>100</v>
      </c>
      <c r="AH38" s="189">
        <f t="shared" si="11"/>
        <v>100</v>
      </c>
      <c r="AI38" s="189">
        <f t="shared" si="12"/>
        <v>0</v>
      </c>
      <c r="AJ38" s="189">
        <f t="shared" si="13"/>
        <v>0</v>
      </c>
      <c r="AK38" s="190">
        <f t="shared" si="14"/>
        <v>0</v>
      </c>
      <c r="AL38" s="191">
        <f t="shared" si="15"/>
        <v>0</v>
      </c>
      <c r="AM38" s="173"/>
      <c r="AN38" s="173"/>
      <c r="AO38" s="173"/>
      <c r="AP38" s="174"/>
      <c r="AQ38" s="188">
        <f t="shared" si="16"/>
        <v>100</v>
      </c>
      <c r="AR38" s="189">
        <f t="shared" si="17"/>
        <v>100</v>
      </c>
      <c r="AS38" s="189">
        <f t="shared" si="18"/>
        <v>0</v>
      </c>
      <c r="AT38" s="189">
        <f t="shared" si="19"/>
        <v>0</v>
      </c>
      <c r="AU38" s="192">
        <f t="shared" si="20"/>
        <v>0</v>
      </c>
      <c r="AV38" s="215">
        <v>0</v>
      </c>
      <c r="AW38" s="194">
        <f t="shared" si="21"/>
        <v>0</v>
      </c>
    </row>
    <row r="39" spans="1:49" ht="15" hidden="1">
      <c r="A39" s="197" t="s">
        <v>119</v>
      </c>
      <c r="B39" s="195" t="s">
        <v>96</v>
      </c>
      <c r="C39" s="195" t="s">
        <v>118</v>
      </c>
      <c r="D39" s="195" t="s">
        <v>120</v>
      </c>
      <c r="E39" s="196"/>
      <c r="F39" s="172">
        <f t="shared" si="1"/>
        <v>100</v>
      </c>
      <c r="G39" s="173">
        <f>G40</f>
        <v>100</v>
      </c>
      <c r="H39" s="173"/>
      <c r="I39" s="174"/>
      <c r="J39" s="172">
        <f t="shared" si="2"/>
        <v>0</v>
      </c>
      <c r="K39" s="173">
        <f t="shared" si="30"/>
        <v>0</v>
      </c>
      <c r="L39" s="173">
        <f t="shared" si="30"/>
        <v>0</v>
      </c>
      <c r="M39" s="173">
        <f t="shared" si="30"/>
        <v>0</v>
      </c>
      <c r="N39" s="172">
        <f t="shared" si="4"/>
        <v>100</v>
      </c>
      <c r="O39" s="173">
        <f t="shared" si="5"/>
        <v>100</v>
      </c>
      <c r="P39" s="173">
        <f t="shared" si="5"/>
        <v>0</v>
      </c>
      <c r="Q39" s="173">
        <f t="shared" si="5"/>
        <v>0</v>
      </c>
      <c r="R39" s="198">
        <f t="shared" si="24"/>
        <v>0</v>
      </c>
      <c r="S39" s="199"/>
      <c r="T39" s="199">
        <f t="shared" si="25"/>
        <v>0</v>
      </c>
      <c r="U39" s="199">
        <f t="shared" si="26"/>
        <v>0</v>
      </c>
      <c r="V39" s="200">
        <f t="shared" si="7"/>
        <v>0</v>
      </c>
      <c r="W39" s="198">
        <f t="shared" si="8"/>
        <v>100</v>
      </c>
      <c r="X39" s="199">
        <f t="shared" si="22"/>
        <v>100</v>
      </c>
      <c r="Y39" s="173">
        <f t="shared" si="31"/>
        <v>0</v>
      </c>
      <c r="Z39" s="173">
        <f t="shared" si="31"/>
        <v>0</v>
      </c>
      <c r="AA39" s="174"/>
      <c r="AB39" s="188">
        <f t="shared" si="9"/>
        <v>0</v>
      </c>
      <c r="AC39" s="173"/>
      <c r="AD39" s="173"/>
      <c r="AE39" s="173"/>
      <c r="AF39" s="174"/>
      <c r="AG39" s="188">
        <f t="shared" si="10"/>
        <v>100</v>
      </c>
      <c r="AH39" s="199">
        <f t="shared" si="11"/>
        <v>100</v>
      </c>
      <c r="AI39" s="199">
        <f t="shared" si="12"/>
        <v>0</v>
      </c>
      <c r="AJ39" s="199">
        <f t="shared" si="13"/>
        <v>0</v>
      </c>
      <c r="AK39" s="201">
        <f t="shared" si="14"/>
        <v>0</v>
      </c>
      <c r="AL39" s="191">
        <f t="shared" si="15"/>
        <v>0</v>
      </c>
      <c r="AM39" s="173"/>
      <c r="AN39" s="173"/>
      <c r="AO39" s="173"/>
      <c r="AP39" s="174"/>
      <c r="AQ39" s="188">
        <f t="shared" si="16"/>
        <v>100</v>
      </c>
      <c r="AR39" s="199">
        <f t="shared" si="17"/>
        <v>100</v>
      </c>
      <c r="AS39" s="199">
        <f t="shared" si="18"/>
        <v>0</v>
      </c>
      <c r="AT39" s="199">
        <f t="shared" si="19"/>
        <v>0</v>
      </c>
      <c r="AU39" s="202">
        <f t="shared" si="20"/>
        <v>0</v>
      </c>
      <c r="AV39" s="215">
        <v>0</v>
      </c>
      <c r="AW39" s="194">
        <f t="shared" si="21"/>
        <v>0</v>
      </c>
    </row>
    <row r="40" spans="1:49" ht="18" customHeight="1" hidden="1">
      <c r="A40" s="197" t="s">
        <v>121</v>
      </c>
      <c r="B40" s="195" t="s">
        <v>96</v>
      </c>
      <c r="C40" s="195" t="s">
        <v>118</v>
      </c>
      <c r="D40" s="195" t="s">
        <v>122</v>
      </c>
      <c r="E40" s="196"/>
      <c r="F40" s="172">
        <f t="shared" si="1"/>
        <v>100</v>
      </c>
      <c r="G40" s="173">
        <f>G41</f>
        <v>100</v>
      </c>
      <c r="H40" s="173"/>
      <c r="I40" s="174"/>
      <c r="J40" s="172">
        <f t="shared" si="2"/>
        <v>0</v>
      </c>
      <c r="K40" s="173">
        <f t="shared" si="30"/>
        <v>0</v>
      </c>
      <c r="L40" s="173">
        <f t="shared" si="30"/>
        <v>0</v>
      </c>
      <c r="M40" s="173">
        <f t="shared" si="30"/>
        <v>0</v>
      </c>
      <c r="N40" s="172">
        <f t="shared" si="4"/>
        <v>100</v>
      </c>
      <c r="O40" s="173">
        <f t="shared" si="5"/>
        <v>100</v>
      </c>
      <c r="P40" s="173">
        <f t="shared" si="5"/>
        <v>0</v>
      </c>
      <c r="Q40" s="173">
        <f t="shared" si="5"/>
        <v>0</v>
      </c>
      <c r="R40" s="198">
        <f t="shared" si="24"/>
        <v>0</v>
      </c>
      <c r="S40" s="199"/>
      <c r="T40" s="199">
        <f t="shared" si="25"/>
        <v>0</v>
      </c>
      <c r="U40" s="199">
        <f t="shared" si="26"/>
        <v>0</v>
      </c>
      <c r="V40" s="200">
        <f t="shared" si="7"/>
        <v>0</v>
      </c>
      <c r="W40" s="198">
        <f t="shared" si="8"/>
        <v>100</v>
      </c>
      <c r="X40" s="199">
        <f t="shared" si="22"/>
        <v>100</v>
      </c>
      <c r="Y40" s="173">
        <f t="shared" si="31"/>
        <v>0</v>
      </c>
      <c r="Z40" s="173">
        <f t="shared" si="31"/>
        <v>0</v>
      </c>
      <c r="AA40" s="174"/>
      <c r="AB40" s="188">
        <f t="shared" si="9"/>
        <v>0</v>
      </c>
      <c r="AC40" s="173"/>
      <c r="AD40" s="173"/>
      <c r="AE40" s="173"/>
      <c r="AF40" s="174"/>
      <c r="AG40" s="188">
        <f t="shared" si="10"/>
        <v>100</v>
      </c>
      <c r="AH40" s="199">
        <f t="shared" si="11"/>
        <v>100</v>
      </c>
      <c r="AI40" s="199">
        <f t="shared" si="12"/>
        <v>0</v>
      </c>
      <c r="AJ40" s="199">
        <f t="shared" si="13"/>
        <v>0</v>
      </c>
      <c r="AK40" s="201">
        <f t="shared" si="14"/>
        <v>0</v>
      </c>
      <c r="AL40" s="191">
        <f t="shared" si="15"/>
        <v>0</v>
      </c>
      <c r="AM40" s="173"/>
      <c r="AN40" s="173"/>
      <c r="AO40" s="173"/>
      <c r="AP40" s="174"/>
      <c r="AQ40" s="188">
        <f t="shared" si="16"/>
        <v>100</v>
      </c>
      <c r="AR40" s="199">
        <f t="shared" si="17"/>
        <v>100</v>
      </c>
      <c r="AS40" s="199">
        <f t="shared" si="18"/>
        <v>0</v>
      </c>
      <c r="AT40" s="199">
        <f t="shared" si="19"/>
        <v>0</v>
      </c>
      <c r="AU40" s="202">
        <f t="shared" si="20"/>
        <v>0</v>
      </c>
      <c r="AV40" s="215">
        <v>0</v>
      </c>
      <c r="AW40" s="194">
        <f t="shared" si="21"/>
        <v>0</v>
      </c>
    </row>
    <row r="41" spans="1:49" ht="15" hidden="1">
      <c r="A41" s="197" t="s">
        <v>123</v>
      </c>
      <c r="B41" s="195" t="s">
        <v>96</v>
      </c>
      <c r="C41" s="195" t="s">
        <v>118</v>
      </c>
      <c r="D41" s="195" t="s">
        <v>122</v>
      </c>
      <c r="E41" s="196" t="s">
        <v>117</v>
      </c>
      <c r="F41" s="172">
        <f t="shared" si="1"/>
        <v>100</v>
      </c>
      <c r="G41" s="173">
        <f>'[1]прил2'!H31</f>
        <v>100</v>
      </c>
      <c r="H41" s="173"/>
      <c r="I41" s="174"/>
      <c r="J41" s="172">
        <f t="shared" si="2"/>
        <v>0</v>
      </c>
      <c r="K41" s="173">
        <f>'[1]прил2'!L31</f>
        <v>0</v>
      </c>
      <c r="L41" s="173">
        <f>'[1]прил2'!M31</f>
        <v>0</v>
      </c>
      <c r="M41" s="173">
        <f>'[1]прил2'!N31</f>
        <v>0</v>
      </c>
      <c r="N41" s="172">
        <f t="shared" si="4"/>
        <v>100</v>
      </c>
      <c r="O41" s="173">
        <f t="shared" si="5"/>
        <v>100</v>
      </c>
      <c r="P41" s="173">
        <f t="shared" si="5"/>
        <v>0</v>
      </c>
      <c r="Q41" s="173">
        <f t="shared" si="5"/>
        <v>0</v>
      </c>
      <c r="R41" s="198">
        <f t="shared" si="24"/>
        <v>0</v>
      </c>
      <c r="S41" s="199"/>
      <c r="T41" s="199">
        <f t="shared" si="25"/>
        <v>0</v>
      </c>
      <c r="U41" s="199">
        <f t="shared" si="26"/>
        <v>0</v>
      </c>
      <c r="V41" s="200">
        <f t="shared" si="7"/>
        <v>0</v>
      </c>
      <c r="W41" s="198">
        <f t="shared" si="8"/>
        <v>100</v>
      </c>
      <c r="X41" s="199">
        <f t="shared" si="22"/>
        <v>100</v>
      </c>
      <c r="Y41" s="173">
        <v>0</v>
      </c>
      <c r="Z41" s="173">
        <v>0</v>
      </c>
      <c r="AA41" s="174"/>
      <c r="AB41" s="188">
        <f t="shared" si="9"/>
        <v>0</v>
      </c>
      <c r="AC41" s="173"/>
      <c r="AD41" s="173"/>
      <c r="AE41" s="173"/>
      <c r="AF41" s="174"/>
      <c r="AG41" s="188">
        <f t="shared" si="10"/>
        <v>100</v>
      </c>
      <c r="AH41" s="199">
        <f t="shared" si="11"/>
        <v>100</v>
      </c>
      <c r="AI41" s="199">
        <f t="shared" si="12"/>
        <v>0</v>
      </c>
      <c r="AJ41" s="199">
        <f t="shared" si="13"/>
        <v>0</v>
      </c>
      <c r="AK41" s="201">
        <f t="shared" si="14"/>
        <v>0</v>
      </c>
      <c r="AL41" s="191">
        <f t="shared" si="15"/>
        <v>0</v>
      </c>
      <c r="AM41" s="173"/>
      <c r="AN41" s="173"/>
      <c r="AO41" s="173"/>
      <c r="AP41" s="174"/>
      <c r="AQ41" s="188">
        <f t="shared" si="16"/>
        <v>100</v>
      </c>
      <c r="AR41" s="199">
        <f t="shared" si="17"/>
        <v>100</v>
      </c>
      <c r="AS41" s="199">
        <f t="shared" si="18"/>
        <v>0</v>
      </c>
      <c r="AT41" s="199">
        <f t="shared" si="19"/>
        <v>0</v>
      </c>
      <c r="AU41" s="202">
        <f t="shared" si="20"/>
        <v>0</v>
      </c>
      <c r="AV41" s="215">
        <v>0</v>
      </c>
      <c r="AW41" s="194">
        <f t="shared" si="21"/>
        <v>0</v>
      </c>
    </row>
    <row r="42" spans="1:49" ht="18.75" customHeight="1">
      <c r="A42" s="185" t="s">
        <v>124</v>
      </c>
      <c r="B42" s="186" t="s">
        <v>96</v>
      </c>
      <c r="C42" s="186" t="s">
        <v>125</v>
      </c>
      <c r="D42" s="186"/>
      <c r="E42" s="187"/>
      <c r="F42" s="188">
        <f t="shared" si="1"/>
        <v>3756.1000000000004</v>
      </c>
      <c r="G42" s="189">
        <f>G43+G49+G55</f>
        <v>1776.9</v>
      </c>
      <c r="H42" s="189"/>
      <c r="I42" s="190">
        <f>I43+I49</f>
        <v>1979.2</v>
      </c>
      <c r="J42" s="188">
        <f t="shared" si="2"/>
        <v>-253</v>
      </c>
      <c r="K42" s="189">
        <f>K43+K49+K52+K55</f>
        <v>-253</v>
      </c>
      <c r="L42" s="189">
        <f>L43+L49+L52+L55</f>
        <v>0</v>
      </c>
      <c r="M42" s="189">
        <f>M43+M49+M52+M55</f>
        <v>0</v>
      </c>
      <c r="N42" s="188">
        <f t="shared" si="4"/>
        <v>3503.1000000000004</v>
      </c>
      <c r="O42" s="189">
        <f t="shared" si="5"/>
        <v>1523.9</v>
      </c>
      <c r="P42" s="189">
        <f t="shared" si="5"/>
        <v>0</v>
      </c>
      <c r="Q42" s="189">
        <f>Q43</f>
        <v>1979.2</v>
      </c>
      <c r="R42" s="188">
        <f>SUM(S42:V42)</f>
        <v>2859</v>
      </c>
      <c r="S42" s="189">
        <f>S49+S47</f>
        <v>2709</v>
      </c>
      <c r="T42" s="189">
        <f t="shared" si="25"/>
        <v>0</v>
      </c>
      <c r="U42" s="189">
        <f>U43</f>
        <v>149.99999999999977</v>
      </c>
      <c r="V42" s="191">
        <f t="shared" si="7"/>
        <v>0</v>
      </c>
      <c r="W42" s="188">
        <f t="shared" si="8"/>
        <v>6362.099999999999</v>
      </c>
      <c r="X42" s="189">
        <f t="shared" si="22"/>
        <v>4232.9</v>
      </c>
      <c r="Y42" s="189"/>
      <c r="Z42" s="189">
        <f>Z43+Z49</f>
        <v>2129.2</v>
      </c>
      <c r="AA42" s="190"/>
      <c r="AB42" s="188">
        <f t="shared" si="9"/>
        <v>-973.173</v>
      </c>
      <c r="AC42" s="173">
        <f>AC43+AC47+AC50+AC52</f>
        <v>-973.173</v>
      </c>
      <c r="AD42" s="173"/>
      <c r="AE42" s="173"/>
      <c r="AF42" s="174"/>
      <c r="AG42" s="188">
        <f t="shared" si="10"/>
        <v>5388.927</v>
      </c>
      <c r="AH42" s="189">
        <f t="shared" si="11"/>
        <v>3259.727</v>
      </c>
      <c r="AI42" s="189">
        <f t="shared" si="12"/>
        <v>0</v>
      </c>
      <c r="AJ42" s="189">
        <f t="shared" si="13"/>
        <v>2129.2</v>
      </c>
      <c r="AK42" s="190">
        <f t="shared" si="14"/>
        <v>0</v>
      </c>
      <c r="AL42" s="191">
        <f t="shared" si="15"/>
        <v>0</v>
      </c>
      <c r="AM42" s="173"/>
      <c r="AN42" s="173"/>
      <c r="AO42" s="173"/>
      <c r="AP42" s="174"/>
      <c r="AQ42" s="188">
        <f t="shared" si="16"/>
        <v>5388.927</v>
      </c>
      <c r="AR42" s="189">
        <f t="shared" si="17"/>
        <v>3259.727</v>
      </c>
      <c r="AS42" s="189">
        <f t="shared" si="18"/>
        <v>0</v>
      </c>
      <c r="AT42" s="189">
        <f t="shared" si="19"/>
        <v>2129.2</v>
      </c>
      <c r="AU42" s="192">
        <f t="shared" si="20"/>
        <v>0</v>
      </c>
      <c r="AV42" s="304">
        <f>AV43+AV47+AV49+AV52</f>
        <v>4822.799999999999</v>
      </c>
      <c r="AW42" s="194">
        <f t="shared" si="21"/>
        <v>89.49462481121009</v>
      </c>
    </row>
    <row r="43" spans="1:49" ht="20.25" customHeight="1">
      <c r="A43" s="197" t="s">
        <v>126</v>
      </c>
      <c r="B43" s="195" t="s">
        <v>96</v>
      </c>
      <c r="C43" s="195" t="s">
        <v>125</v>
      </c>
      <c r="D43" s="195" t="s">
        <v>127</v>
      </c>
      <c r="E43" s="196"/>
      <c r="F43" s="172">
        <f t="shared" si="1"/>
        <v>1979.2</v>
      </c>
      <c r="G43" s="173"/>
      <c r="H43" s="173"/>
      <c r="I43" s="174">
        <f>I44</f>
        <v>1979.2</v>
      </c>
      <c r="J43" s="172">
        <f t="shared" si="2"/>
        <v>0</v>
      </c>
      <c r="K43" s="173">
        <f aca="true" t="shared" si="32" ref="K43:M44">K44</f>
        <v>0</v>
      </c>
      <c r="L43" s="173">
        <f t="shared" si="32"/>
        <v>0</v>
      </c>
      <c r="M43" s="173">
        <f t="shared" si="32"/>
        <v>0</v>
      </c>
      <c r="N43" s="172">
        <f t="shared" si="4"/>
        <v>1979.2</v>
      </c>
      <c r="O43" s="173">
        <f t="shared" si="5"/>
        <v>0</v>
      </c>
      <c r="P43" s="173">
        <f t="shared" si="5"/>
        <v>0</v>
      </c>
      <c r="Q43" s="173">
        <f>Q44</f>
        <v>1979.2</v>
      </c>
      <c r="R43" s="198">
        <f>SUM(S43:V43)</f>
        <v>149.99999999999977</v>
      </c>
      <c r="S43" s="199"/>
      <c r="T43" s="199">
        <f t="shared" si="25"/>
        <v>0</v>
      </c>
      <c r="U43" s="199">
        <f>U44</f>
        <v>149.99999999999977</v>
      </c>
      <c r="V43" s="200">
        <f t="shared" si="7"/>
        <v>0</v>
      </c>
      <c r="W43" s="198">
        <f t="shared" si="8"/>
        <v>2129.2</v>
      </c>
      <c r="X43" s="199">
        <f t="shared" si="22"/>
        <v>0</v>
      </c>
      <c r="Y43" s="173">
        <f>Y44</f>
        <v>0</v>
      </c>
      <c r="Z43" s="173">
        <f>Z44</f>
        <v>2129.2</v>
      </c>
      <c r="AA43" s="174"/>
      <c r="AB43" s="188">
        <f t="shared" si="9"/>
        <v>0</v>
      </c>
      <c r="AC43" s="173"/>
      <c r="AD43" s="173"/>
      <c r="AE43" s="173"/>
      <c r="AF43" s="174"/>
      <c r="AG43" s="188">
        <f t="shared" si="10"/>
        <v>2129.2</v>
      </c>
      <c r="AH43" s="199">
        <f t="shared" si="11"/>
        <v>0</v>
      </c>
      <c r="AI43" s="199">
        <f t="shared" si="12"/>
        <v>0</v>
      </c>
      <c r="AJ43" s="199">
        <f t="shared" si="13"/>
        <v>2129.2</v>
      </c>
      <c r="AK43" s="201">
        <f t="shared" si="14"/>
        <v>0</v>
      </c>
      <c r="AL43" s="191">
        <f t="shared" si="15"/>
        <v>0</v>
      </c>
      <c r="AM43" s="173"/>
      <c r="AN43" s="173"/>
      <c r="AO43" s="173"/>
      <c r="AP43" s="174"/>
      <c r="AQ43" s="188">
        <f t="shared" si="16"/>
        <v>2129.2</v>
      </c>
      <c r="AR43" s="199">
        <f t="shared" si="17"/>
        <v>0</v>
      </c>
      <c r="AS43" s="199">
        <f t="shared" si="18"/>
        <v>0</v>
      </c>
      <c r="AT43" s="199">
        <f t="shared" si="19"/>
        <v>2129.2</v>
      </c>
      <c r="AU43" s="202">
        <f t="shared" si="20"/>
        <v>0</v>
      </c>
      <c r="AV43" s="305">
        <f>AV44</f>
        <v>2129.2</v>
      </c>
      <c r="AW43" s="194">
        <f t="shared" si="21"/>
        <v>100</v>
      </c>
    </row>
    <row r="44" spans="1:49" ht="15.75" customHeight="1">
      <c r="A44" s="197" t="s">
        <v>128</v>
      </c>
      <c r="B44" s="195" t="s">
        <v>96</v>
      </c>
      <c r="C44" s="195" t="s">
        <v>125</v>
      </c>
      <c r="D44" s="195" t="s">
        <v>129</v>
      </c>
      <c r="E44" s="196"/>
      <c r="F44" s="172">
        <f t="shared" si="1"/>
        <v>1979.2</v>
      </c>
      <c r="G44" s="173"/>
      <c r="H44" s="173"/>
      <c r="I44" s="174">
        <f>I45</f>
        <v>1979.2</v>
      </c>
      <c r="J44" s="172">
        <f t="shared" si="2"/>
        <v>0</v>
      </c>
      <c r="K44" s="173">
        <f t="shared" si="32"/>
        <v>0</v>
      </c>
      <c r="L44" s="173">
        <f t="shared" si="32"/>
        <v>0</v>
      </c>
      <c r="M44" s="173">
        <f t="shared" si="32"/>
        <v>0</v>
      </c>
      <c r="N44" s="172">
        <f t="shared" si="4"/>
        <v>1979.2</v>
      </c>
      <c r="O44" s="173">
        <f t="shared" si="5"/>
        <v>0</v>
      </c>
      <c r="P44" s="173">
        <f t="shared" si="5"/>
        <v>0</v>
      </c>
      <c r="Q44" s="173">
        <f>Q45</f>
        <v>1979.2</v>
      </c>
      <c r="R44" s="198">
        <f>SUM(S44:V44)</f>
        <v>149.99999999999977</v>
      </c>
      <c r="S44" s="199"/>
      <c r="T44" s="199">
        <f t="shared" si="25"/>
        <v>0</v>
      </c>
      <c r="U44" s="199">
        <f>U45+U46</f>
        <v>149.99999999999977</v>
      </c>
      <c r="V44" s="200">
        <f t="shared" si="7"/>
        <v>0</v>
      </c>
      <c r="W44" s="198">
        <f t="shared" si="8"/>
        <v>2129.2</v>
      </c>
      <c r="X44" s="199">
        <f t="shared" si="22"/>
        <v>0</v>
      </c>
      <c r="Y44" s="173">
        <f>Y45</f>
        <v>0</v>
      </c>
      <c r="Z44" s="173">
        <f>Z46</f>
        <v>2129.2</v>
      </c>
      <c r="AA44" s="174"/>
      <c r="AB44" s="188">
        <f t="shared" si="9"/>
        <v>0</v>
      </c>
      <c r="AC44" s="173"/>
      <c r="AD44" s="173"/>
      <c r="AE44" s="173"/>
      <c r="AF44" s="174"/>
      <c r="AG44" s="188">
        <f t="shared" si="10"/>
        <v>2129.2</v>
      </c>
      <c r="AH44" s="199">
        <f t="shared" si="11"/>
        <v>0</v>
      </c>
      <c r="AI44" s="199">
        <f t="shared" si="12"/>
        <v>0</v>
      </c>
      <c r="AJ44" s="199">
        <f t="shared" si="13"/>
        <v>2129.2</v>
      </c>
      <c r="AK44" s="201">
        <f t="shared" si="14"/>
        <v>0</v>
      </c>
      <c r="AL44" s="191">
        <f t="shared" si="15"/>
        <v>0</v>
      </c>
      <c r="AM44" s="173"/>
      <c r="AN44" s="173"/>
      <c r="AO44" s="173"/>
      <c r="AP44" s="174"/>
      <c r="AQ44" s="188">
        <f t="shared" si="16"/>
        <v>2129.2</v>
      </c>
      <c r="AR44" s="199">
        <f t="shared" si="17"/>
        <v>0</v>
      </c>
      <c r="AS44" s="199">
        <f t="shared" si="18"/>
        <v>0</v>
      </c>
      <c r="AT44" s="199">
        <f t="shared" si="19"/>
        <v>2129.2</v>
      </c>
      <c r="AU44" s="202">
        <f t="shared" si="20"/>
        <v>0</v>
      </c>
      <c r="AV44" s="305">
        <f>AV46</f>
        <v>2129.2</v>
      </c>
      <c r="AW44" s="194">
        <f t="shared" si="21"/>
        <v>100</v>
      </c>
    </row>
    <row r="45" spans="1:49" ht="0.75" customHeight="1" hidden="1">
      <c r="A45" s="197" t="s">
        <v>130</v>
      </c>
      <c r="B45" s="195" t="s">
        <v>96</v>
      </c>
      <c r="C45" s="195" t="s">
        <v>125</v>
      </c>
      <c r="D45" s="195" t="s">
        <v>129</v>
      </c>
      <c r="E45" s="196" t="s">
        <v>131</v>
      </c>
      <c r="F45" s="172">
        <f t="shared" si="1"/>
        <v>1979.2</v>
      </c>
      <c r="G45" s="173"/>
      <c r="H45" s="173"/>
      <c r="I45" s="174">
        <f>'[1]прил2'!J35</f>
        <v>1979.2</v>
      </c>
      <c r="J45" s="172">
        <f t="shared" si="2"/>
        <v>0</v>
      </c>
      <c r="K45" s="173">
        <f>'[1]прил2'!L35</f>
        <v>0</v>
      </c>
      <c r="L45" s="173">
        <f>'[1]прил2'!M35</f>
        <v>0</v>
      </c>
      <c r="M45" s="173">
        <f>'[1]прил2'!N35</f>
        <v>0</v>
      </c>
      <c r="N45" s="172">
        <f t="shared" si="4"/>
        <v>1979.2</v>
      </c>
      <c r="O45" s="173">
        <f t="shared" si="5"/>
        <v>0</v>
      </c>
      <c r="P45" s="173">
        <f t="shared" si="5"/>
        <v>0</v>
      </c>
      <c r="Q45" s="173">
        <v>1979.2</v>
      </c>
      <c r="R45" s="198">
        <f>SUM(S45:V45)</f>
        <v>-1979.2</v>
      </c>
      <c r="S45" s="199"/>
      <c r="T45" s="199">
        <f t="shared" si="25"/>
        <v>0</v>
      </c>
      <c r="U45" s="199">
        <v>-1979.2</v>
      </c>
      <c r="V45" s="200">
        <f t="shared" si="7"/>
        <v>0</v>
      </c>
      <c r="W45" s="198">
        <f t="shared" si="8"/>
        <v>0</v>
      </c>
      <c r="X45" s="199">
        <f t="shared" si="22"/>
        <v>0</v>
      </c>
      <c r="Y45" s="173">
        <v>0</v>
      </c>
      <c r="Z45" s="173">
        <v>0</v>
      </c>
      <c r="AA45" s="174"/>
      <c r="AB45" s="188">
        <f t="shared" si="9"/>
        <v>0</v>
      </c>
      <c r="AC45" s="173"/>
      <c r="AD45" s="173"/>
      <c r="AE45" s="173"/>
      <c r="AF45" s="174"/>
      <c r="AG45" s="188">
        <f t="shared" si="10"/>
        <v>0</v>
      </c>
      <c r="AH45" s="199">
        <f t="shared" si="11"/>
        <v>0</v>
      </c>
      <c r="AI45" s="199">
        <f t="shared" si="12"/>
        <v>0</v>
      </c>
      <c r="AJ45" s="199">
        <f t="shared" si="13"/>
        <v>0</v>
      </c>
      <c r="AK45" s="201">
        <f t="shared" si="14"/>
        <v>0</v>
      </c>
      <c r="AL45" s="191">
        <f t="shared" si="15"/>
        <v>0</v>
      </c>
      <c r="AM45" s="173"/>
      <c r="AN45" s="173"/>
      <c r="AO45" s="173"/>
      <c r="AP45" s="174"/>
      <c r="AQ45" s="188">
        <f t="shared" si="16"/>
        <v>0</v>
      </c>
      <c r="AR45" s="199">
        <f t="shared" si="17"/>
        <v>0</v>
      </c>
      <c r="AS45" s="199">
        <f t="shared" si="18"/>
        <v>0</v>
      </c>
      <c r="AT45" s="199">
        <f t="shared" si="19"/>
        <v>0</v>
      </c>
      <c r="AU45" s="202">
        <f t="shared" si="20"/>
        <v>0</v>
      </c>
      <c r="AV45" s="215"/>
      <c r="AW45" s="194" t="e">
        <f t="shared" si="21"/>
        <v>#DIV/0!</v>
      </c>
    </row>
    <row r="46" spans="1:49" ht="13.5" customHeight="1">
      <c r="A46" s="197" t="s">
        <v>103</v>
      </c>
      <c r="B46" s="195" t="s">
        <v>96</v>
      </c>
      <c r="C46" s="195" t="s">
        <v>125</v>
      </c>
      <c r="D46" s="195" t="s">
        <v>129</v>
      </c>
      <c r="E46" s="196" t="s">
        <v>104</v>
      </c>
      <c r="F46" s="172"/>
      <c r="G46" s="173"/>
      <c r="H46" s="173"/>
      <c r="I46" s="174"/>
      <c r="J46" s="172"/>
      <c r="K46" s="173"/>
      <c r="L46" s="173"/>
      <c r="M46" s="173"/>
      <c r="N46" s="172"/>
      <c r="O46" s="173"/>
      <c r="P46" s="173"/>
      <c r="Q46" s="173"/>
      <c r="R46" s="198"/>
      <c r="S46" s="199"/>
      <c r="T46" s="199"/>
      <c r="U46" s="199">
        <v>2129.2</v>
      </c>
      <c r="V46" s="200"/>
      <c r="W46" s="198">
        <f>SUM(X46:AA46)</f>
        <v>2129.2</v>
      </c>
      <c r="X46" s="199"/>
      <c r="Y46" s="173"/>
      <c r="Z46" s="173">
        <v>2129.2</v>
      </c>
      <c r="AA46" s="174"/>
      <c r="AB46" s="188">
        <f t="shared" si="9"/>
        <v>0</v>
      </c>
      <c r="AC46" s="173"/>
      <c r="AD46" s="173"/>
      <c r="AE46" s="173"/>
      <c r="AF46" s="174"/>
      <c r="AG46" s="188">
        <f t="shared" si="10"/>
        <v>2129.2</v>
      </c>
      <c r="AH46" s="199">
        <f t="shared" si="11"/>
        <v>0</v>
      </c>
      <c r="AI46" s="199">
        <f t="shared" si="12"/>
        <v>0</v>
      </c>
      <c r="AJ46" s="199">
        <f t="shared" si="13"/>
        <v>2129.2</v>
      </c>
      <c r="AK46" s="201">
        <f t="shared" si="14"/>
        <v>0</v>
      </c>
      <c r="AL46" s="191">
        <f t="shared" si="15"/>
        <v>0</v>
      </c>
      <c r="AM46" s="173"/>
      <c r="AN46" s="173"/>
      <c r="AO46" s="173"/>
      <c r="AP46" s="174"/>
      <c r="AQ46" s="188">
        <f t="shared" si="16"/>
        <v>2129.2</v>
      </c>
      <c r="AR46" s="199">
        <f t="shared" si="17"/>
        <v>0</v>
      </c>
      <c r="AS46" s="199">
        <f t="shared" si="18"/>
        <v>0</v>
      </c>
      <c r="AT46" s="199">
        <f t="shared" si="19"/>
        <v>2129.2</v>
      </c>
      <c r="AU46" s="202">
        <f t="shared" si="20"/>
        <v>0</v>
      </c>
      <c r="AV46" s="215">
        <v>2129.2</v>
      </c>
      <c r="AW46" s="194">
        <f t="shared" si="21"/>
        <v>100</v>
      </c>
    </row>
    <row r="47" spans="1:49" ht="17.25" customHeight="1">
      <c r="A47" s="197" t="s">
        <v>225</v>
      </c>
      <c r="B47" s="195" t="s">
        <v>96</v>
      </c>
      <c r="C47" s="195" t="s">
        <v>125</v>
      </c>
      <c r="D47" s="195" t="s">
        <v>74</v>
      </c>
      <c r="E47" s="196"/>
      <c r="F47" s="172"/>
      <c r="G47" s="173"/>
      <c r="H47" s="173"/>
      <c r="I47" s="174"/>
      <c r="J47" s="172"/>
      <c r="K47" s="173"/>
      <c r="L47" s="173"/>
      <c r="M47" s="173"/>
      <c r="N47" s="172"/>
      <c r="O47" s="173"/>
      <c r="P47" s="173"/>
      <c r="Q47" s="173"/>
      <c r="R47" s="198">
        <f>SUM(S47:V47)</f>
        <v>1468.9</v>
      </c>
      <c r="S47" s="199">
        <f>S48</f>
        <v>1468.9</v>
      </c>
      <c r="T47" s="199"/>
      <c r="U47" s="199"/>
      <c r="V47" s="200"/>
      <c r="W47" s="198">
        <f>SUM(X47:AA47)</f>
        <v>1468.9</v>
      </c>
      <c r="X47" s="199">
        <f>O47+S48</f>
        <v>1468.9</v>
      </c>
      <c r="Y47" s="173"/>
      <c r="Z47" s="173"/>
      <c r="AA47" s="174"/>
      <c r="AB47" s="188">
        <f t="shared" si="9"/>
        <v>0</v>
      </c>
      <c r="AC47" s="173"/>
      <c r="AD47" s="173"/>
      <c r="AE47" s="173"/>
      <c r="AF47" s="174"/>
      <c r="AG47" s="188">
        <f t="shared" si="10"/>
        <v>1468.9</v>
      </c>
      <c r="AH47" s="199">
        <f t="shared" si="11"/>
        <v>1468.9</v>
      </c>
      <c r="AI47" s="199">
        <f t="shared" si="12"/>
        <v>0</v>
      </c>
      <c r="AJ47" s="199">
        <f t="shared" si="13"/>
        <v>0</v>
      </c>
      <c r="AK47" s="201">
        <f t="shared" si="14"/>
        <v>0</v>
      </c>
      <c r="AL47" s="191">
        <f t="shared" si="15"/>
        <v>0</v>
      </c>
      <c r="AM47" s="173"/>
      <c r="AN47" s="173"/>
      <c r="AO47" s="173"/>
      <c r="AP47" s="174"/>
      <c r="AQ47" s="188">
        <f t="shared" si="16"/>
        <v>1468.9</v>
      </c>
      <c r="AR47" s="199">
        <f t="shared" si="17"/>
        <v>1468.9</v>
      </c>
      <c r="AS47" s="199">
        <f t="shared" si="18"/>
        <v>0</v>
      </c>
      <c r="AT47" s="199">
        <f t="shared" si="19"/>
        <v>0</v>
      </c>
      <c r="AU47" s="202">
        <f t="shared" si="20"/>
        <v>0</v>
      </c>
      <c r="AV47" s="305">
        <f>AV48</f>
        <v>1445.3</v>
      </c>
      <c r="AW47" s="194">
        <f t="shared" si="21"/>
        <v>98.39335557219687</v>
      </c>
    </row>
    <row r="48" spans="1:49" ht="18" customHeight="1">
      <c r="A48" s="197" t="s">
        <v>170</v>
      </c>
      <c r="B48" s="195" t="s">
        <v>96</v>
      </c>
      <c r="C48" s="195" t="s">
        <v>125</v>
      </c>
      <c r="D48" s="195" t="s">
        <v>74</v>
      </c>
      <c r="E48" s="196" t="s">
        <v>131</v>
      </c>
      <c r="F48" s="172"/>
      <c r="G48" s="173"/>
      <c r="H48" s="173"/>
      <c r="I48" s="174"/>
      <c r="J48" s="172"/>
      <c r="K48" s="173"/>
      <c r="L48" s="173"/>
      <c r="M48" s="173"/>
      <c r="N48" s="172"/>
      <c r="O48" s="173"/>
      <c r="P48" s="173"/>
      <c r="Q48" s="173"/>
      <c r="R48" s="198">
        <f>SUM(S48:V48)</f>
        <v>1468.9</v>
      </c>
      <c r="S48" s="199">
        <v>1468.9</v>
      </c>
      <c r="T48" s="199"/>
      <c r="U48" s="199"/>
      <c r="V48" s="200"/>
      <c r="W48" s="198">
        <f>SUM(X48:AA48)</f>
        <v>1468.9</v>
      </c>
      <c r="X48" s="199">
        <f>X47</f>
        <v>1468.9</v>
      </c>
      <c r="Y48" s="173"/>
      <c r="Z48" s="173"/>
      <c r="AA48" s="174"/>
      <c r="AB48" s="188">
        <f t="shared" si="9"/>
        <v>0</v>
      </c>
      <c r="AC48" s="173"/>
      <c r="AD48" s="173"/>
      <c r="AE48" s="173"/>
      <c r="AF48" s="174"/>
      <c r="AG48" s="188">
        <f t="shared" si="10"/>
        <v>1468.9</v>
      </c>
      <c r="AH48" s="199">
        <f t="shared" si="11"/>
        <v>1468.9</v>
      </c>
      <c r="AI48" s="199">
        <f t="shared" si="12"/>
        <v>0</v>
      </c>
      <c r="AJ48" s="199">
        <f t="shared" si="13"/>
        <v>0</v>
      </c>
      <c r="AK48" s="201">
        <f t="shared" si="14"/>
        <v>0</v>
      </c>
      <c r="AL48" s="191">
        <f t="shared" si="15"/>
        <v>0</v>
      </c>
      <c r="AM48" s="173"/>
      <c r="AN48" s="173"/>
      <c r="AO48" s="173"/>
      <c r="AP48" s="174"/>
      <c r="AQ48" s="188">
        <f t="shared" si="16"/>
        <v>1468.9</v>
      </c>
      <c r="AR48" s="199">
        <f t="shared" si="17"/>
        <v>1468.9</v>
      </c>
      <c r="AS48" s="199">
        <f t="shared" si="18"/>
        <v>0</v>
      </c>
      <c r="AT48" s="199">
        <f t="shared" si="19"/>
        <v>0</v>
      </c>
      <c r="AU48" s="202">
        <f t="shared" si="20"/>
        <v>0</v>
      </c>
      <c r="AV48" s="215">
        <v>1445.3</v>
      </c>
      <c r="AW48" s="194">
        <f t="shared" si="21"/>
        <v>98.39335557219687</v>
      </c>
    </row>
    <row r="49" spans="1:49" ht="29.25">
      <c r="A49" s="197" t="s">
        <v>132</v>
      </c>
      <c r="B49" s="195" t="s">
        <v>96</v>
      </c>
      <c r="C49" s="195" t="s">
        <v>125</v>
      </c>
      <c r="D49" s="195" t="s">
        <v>133</v>
      </c>
      <c r="E49" s="196"/>
      <c r="F49" s="172">
        <f t="shared" si="1"/>
        <v>1208.9</v>
      </c>
      <c r="G49" s="173">
        <f>G52+G50</f>
        <v>1208.9</v>
      </c>
      <c r="H49" s="173"/>
      <c r="I49" s="174"/>
      <c r="J49" s="172">
        <f t="shared" si="2"/>
        <v>40</v>
      </c>
      <c r="K49" s="173">
        <f aca="true" t="shared" si="33" ref="K49:M50">K50</f>
        <v>40</v>
      </c>
      <c r="L49" s="173">
        <f t="shared" si="33"/>
        <v>0</v>
      </c>
      <c r="M49" s="173">
        <f t="shared" si="33"/>
        <v>0</v>
      </c>
      <c r="N49" s="172">
        <f t="shared" si="4"/>
        <v>1523.9</v>
      </c>
      <c r="O49" s="173">
        <f>O50+O52</f>
        <v>1523.9</v>
      </c>
      <c r="P49" s="173">
        <f t="shared" si="5"/>
        <v>0</v>
      </c>
      <c r="Q49" s="173">
        <f t="shared" si="5"/>
        <v>0</v>
      </c>
      <c r="R49" s="198">
        <f t="shared" si="24"/>
        <v>-1468.9</v>
      </c>
      <c r="S49" s="199">
        <f>S52</f>
        <v>1240.1</v>
      </c>
      <c r="T49" s="199">
        <f t="shared" si="25"/>
        <v>0</v>
      </c>
      <c r="U49" s="199">
        <v>0</v>
      </c>
      <c r="V49" s="200">
        <f t="shared" si="7"/>
        <v>0</v>
      </c>
      <c r="W49" s="198">
        <f>W50</f>
        <v>55</v>
      </c>
      <c r="X49" s="199">
        <f>X50</f>
        <v>55</v>
      </c>
      <c r="Y49" s="173">
        <f>Y50+Y52</f>
        <v>0</v>
      </c>
      <c r="Z49" s="173">
        <f>Z50+Z52</f>
        <v>0</v>
      </c>
      <c r="AA49" s="174"/>
      <c r="AB49" s="188">
        <f t="shared" si="9"/>
        <v>0</v>
      </c>
      <c r="AC49" s="173"/>
      <c r="AD49" s="173"/>
      <c r="AE49" s="173"/>
      <c r="AF49" s="174"/>
      <c r="AG49" s="188">
        <f t="shared" si="10"/>
        <v>55</v>
      </c>
      <c r="AH49" s="199">
        <f t="shared" si="11"/>
        <v>55</v>
      </c>
      <c r="AI49" s="199">
        <f t="shared" si="12"/>
        <v>0</v>
      </c>
      <c r="AJ49" s="199">
        <f t="shared" si="13"/>
        <v>0</v>
      </c>
      <c r="AK49" s="201">
        <f t="shared" si="14"/>
        <v>0</v>
      </c>
      <c r="AL49" s="191">
        <f t="shared" si="15"/>
        <v>0</v>
      </c>
      <c r="AM49" s="173"/>
      <c r="AN49" s="173"/>
      <c r="AO49" s="173"/>
      <c r="AP49" s="174"/>
      <c r="AQ49" s="188">
        <f t="shared" si="16"/>
        <v>55</v>
      </c>
      <c r="AR49" s="199">
        <f t="shared" si="17"/>
        <v>55</v>
      </c>
      <c r="AS49" s="199">
        <f t="shared" si="18"/>
        <v>0</v>
      </c>
      <c r="AT49" s="199">
        <f t="shared" si="19"/>
        <v>0</v>
      </c>
      <c r="AU49" s="202">
        <f t="shared" si="20"/>
        <v>0</v>
      </c>
      <c r="AV49" s="305">
        <f>AV50</f>
        <v>28.7</v>
      </c>
      <c r="AW49" s="194">
        <f t="shared" si="21"/>
        <v>52.18181818181819</v>
      </c>
    </row>
    <row r="50" spans="1:49" ht="36" customHeight="1">
      <c r="A50" s="205" t="s">
        <v>134</v>
      </c>
      <c r="B50" s="195" t="s">
        <v>96</v>
      </c>
      <c r="C50" s="195" t="s">
        <v>125</v>
      </c>
      <c r="D50" s="195" t="s">
        <v>135</v>
      </c>
      <c r="E50" s="196"/>
      <c r="F50" s="172">
        <f t="shared" si="1"/>
        <v>15</v>
      </c>
      <c r="G50" s="173">
        <f>G51</f>
        <v>15</v>
      </c>
      <c r="H50" s="173"/>
      <c r="I50" s="174"/>
      <c r="J50" s="172">
        <f t="shared" si="2"/>
        <v>40</v>
      </c>
      <c r="K50" s="173">
        <f t="shared" si="33"/>
        <v>40</v>
      </c>
      <c r="L50" s="173">
        <f t="shared" si="33"/>
        <v>0</v>
      </c>
      <c r="M50" s="173">
        <f t="shared" si="33"/>
        <v>0</v>
      </c>
      <c r="N50" s="172">
        <f t="shared" si="4"/>
        <v>55</v>
      </c>
      <c r="O50" s="173">
        <f t="shared" si="5"/>
        <v>55</v>
      </c>
      <c r="P50" s="173">
        <f t="shared" si="5"/>
        <v>0</v>
      </c>
      <c r="Q50" s="173">
        <f t="shared" si="5"/>
        <v>0</v>
      </c>
      <c r="R50" s="198">
        <f t="shared" si="24"/>
        <v>0</v>
      </c>
      <c r="S50" s="199"/>
      <c r="T50" s="199">
        <f t="shared" si="25"/>
        <v>0</v>
      </c>
      <c r="U50" s="199">
        <f t="shared" si="26"/>
        <v>0</v>
      </c>
      <c r="V50" s="200">
        <f t="shared" si="7"/>
        <v>0</v>
      </c>
      <c r="W50" s="198">
        <f t="shared" si="8"/>
        <v>55</v>
      </c>
      <c r="X50" s="199">
        <f t="shared" si="22"/>
        <v>55</v>
      </c>
      <c r="Y50" s="173">
        <f>Y51</f>
        <v>0</v>
      </c>
      <c r="Z50" s="173">
        <f>Z51</f>
        <v>0</v>
      </c>
      <c r="AA50" s="174"/>
      <c r="AB50" s="188">
        <f t="shared" si="9"/>
        <v>0</v>
      </c>
      <c r="AC50" s="173"/>
      <c r="AD50" s="173"/>
      <c r="AE50" s="173"/>
      <c r="AF50" s="174"/>
      <c r="AG50" s="188">
        <f t="shared" si="10"/>
        <v>55</v>
      </c>
      <c r="AH50" s="199">
        <f t="shared" si="11"/>
        <v>55</v>
      </c>
      <c r="AI50" s="199">
        <f t="shared" si="12"/>
        <v>0</v>
      </c>
      <c r="AJ50" s="199">
        <f t="shared" si="13"/>
        <v>0</v>
      </c>
      <c r="AK50" s="201">
        <f t="shared" si="14"/>
        <v>0</v>
      </c>
      <c r="AL50" s="191">
        <f t="shared" si="15"/>
        <v>0</v>
      </c>
      <c r="AM50" s="173"/>
      <c r="AN50" s="173"/>
      <c r="AO50" s="173"/>
      <c r="AP50" s="174"/>
      <c r="AQ50" s="188">
        <f t="shared" si="16"/>
        <v>55</v>
      </c>
      <c r="AR50" s="199">
        <f t="shared" si="17"/>
        <v>55</v>
      </c>
      <c r="AS50" s="199">
        <f t="shared" si="18"/>
        <v>0</v>
      </c>
      <c r="AT50" s="199">
        <f t="shared" si="19"/>
        <v>0</v>
      </c>
      <c r="AU50" s="202">
        <f t="shared" si="20"/>
        <v>0</v>
      </c>
      <c r="AV50" s="305">
        <f>AV51</f>
        <v>28.7</v>
      </c>
      <c r="AW50" s="194">
        <f t="shared" si="21"/>
        <v>52.18181818181819</v>
      </c>
    </row>
    <row r="51" spans="1:49" ht="18.75" customHeight="1">
      <c r="A51" s="205" t="s">
        <v>103</v>
      </c>
      <c r="B51" s="195" t="s">
        <v>96</v>
      </c>
      <c r="C51" s="195" t="s">
        <v>125</v>
      </c>
      <c r="D51" s="195" t="s">
        <v>135</v>
      </c>
      <c r="E51" s="196" t="s">
        <v>104</v>
      </c>
      <c r="F51" s="172">
        <f t="shared" si="1"/>
        <v>15</v>
      </c>
      <c r="G51" s="173">
        <f>'[1]прил2'!H38</f>
        <v>15</v>
      </c>
      <c r="H51" s="173"/>
      <c r="I51" s="174"/>
      <c r="J51" s="172">
        <f t="shared" si="2"/>
        <v>40</v>
      </c>
      <c r="K51" s="173">
        <f>'[1]прил2'!L38</f>
        <v>40</v>
      </c>
      <c r="L51" s="173">
        <f>'[1]прил2'!M38</f>
        <v>0</v>
      </c>
      <c r="M51" s="173">
        <f>'[1]прил2'!N38</f>
        <v>0</v>
      </c>
      <c r="N51" s="172">
        <f t="shared" si="4"/>
        <v>55</v>
      </c>
      <c r="O51" s="173">
        <f t="shared" si="5"/>
        <v>55</v>
      </c>
      <c r="P51" s="173">
        <f t="shared" si="5"/>
        <v>0</v>
      </c>
      <c r="Q51" s="173">
        <f t="shared" si="5"/>
        <v>0</v>
      </c>
      <c r="R51" s="198">
        <f t="shared" si="24"/>
        <v>0</v>
      </c>
      <c r="S51" s="199"/>
      <c r="T51" s="199">
        <f t="shared" si="25"/>
        <v>0</v>
      </c>
      <c r="U51" s="199">
        <f t="shared" si="26"/>
        <v>0</v>
      </c>
      <c r="V51" s="200">
        <f t="shared" si="7"/>
        <v>0</v>
      </c>
      <c r="W51" s="198">
        <f t="shared" si="8"/>
        <v>55</v>
      </c>
      <c r="X51" s="199">
        <f t="shared" si="22"/>
        <v>55</v>
      </c>
      <c r="Y51" s="173">
        <v>0</v>
      </c>
      <c r="Z51" s="173">
        <v>0</v>
      </c>
      <c r="AA51" s="174"/>
      <c r="AB51" s="188">
        <f t="shared" si="9"/>
        <v>0</v>
      </c>
      <c r="AC51" s="173"/>
      <c r="AD51" s="173"/>
      <c r="AE51" s="173"/>
      <c r="AF51" s="174"/>
      <c r="AG51" s="188">
        <f t="shared" si="10"/>
        <v>55</v>
      </c>
      <c r="AH51" s="199">
        <f t="shared" si="11"/>
        <v>55</v>
      </c>
      <c r="AI51" s="199">
        <f t="shared" si="12"/>
        <v>0</v>
      </c>
      <c r="AJ51" s="199">
        <f t="shared" si="13"/>
        <v>0</v>
      </c>
      <c r="AK51" s="201">
        <f t="shared" si="14"/>
        <v>0</v>
      </c>
      <c r="AL51" s="191">
        <f t="shared" si="15"/>
        <v>0</v>
      </c>
      <c r="AM51" s="173"/>
      <c r="AN51" s="173"/>
      <c r="AO51" s="173"/>
      <c r="AP51" s="174"/>
      <c r="AQ51" s="188">
        <f t="shared" si="16"/>
        <v>55</v>
      </c>
      <c r="AR51" s="199">
        <f t="shared" si="17"/>
        <v>55</v>
      </c>
      <c r="AS51" s="199">
        <f t="shared" si="18"/>
        <v>0</v>
      </c>
      <c r="AT51" s="199">
        <f t="shared" si="19"/>
        <v>0</v>
      </c>
      <c r="AU51" s="202">
        <f t="shared" si="20"/>
        <v>0</v>
      </c>
      <c r="AV51" s="215">
        <v>28.7</v>
      </c>
      <c r="AW51" s="194">
        <f t="shared" si="21"/>
        <v>52.18181818181819</v>
      </c>
    </row>
    <row r="52" spans="1:49" ht="32.25" customHeight="1">
      <c r="A52" s="197" t="s">
        <v>136</v>
      </c>
      <c r="B52" s="195" t="s">
        <v>96</v>
      </c>
      <c r="C52" s="195" t="s">
        <v>125</v>
      </c>
      <c r="D52" s="195" t="s">
        <v>137</v>
      </c>
      <c r="E52" s="196"/>
      <c r="F52" s="172">
        <f t="shared" si="1"/>
        <v>1193.9</v>
      </c>
      <c r="G52" s="173">
        <f>G53</f>
        <v>1193.9</v>
      </c>
      <c r="H52" s="173"/>
      <c r="I52" s="174"/>
      <c r="J52" s="172">
        <f t="shared" si="2"/>
        <v>275</v>
      </c>
      <c r="K52" s="173">
        <f aca="true" t="shared" si="34" ref="K52:M53">K53</f>
        <v>275</v>
      </c>
      <c r="L52" s="173">
        <f t="shared" si="34"/>
        <v>0</v>
      </c>
      <c r="M52" s="173">
        <f t="shared" si="34"/>
        <v>0</v>
      </c>
      <c r="N52" s="172">
        <f t="shared" si="4"/>
        <v>1468.9</v>
      </c>
      <c r="O52" s="173">
        <f t="shared" si="5"/>
        <v>1468.9</v>
      </c>
      <c r="P52" s="173">
        <f t="shared" si="5"/>
        <v>0</v>
      </c>
      <c r="Q52" s="173">
        <f t="shared" si="5"/>
        <v>0</v>
      </c>
      <c r="R52" s="198">
        <f t="shared" si="24"/>
        <v>1240.1</v>
      </c>
      <c r="S52" s="199">
        <f>S53</f>
        <v>1240.1</v>
      </c>
      <c r="T52" s="199">
        <f t="shared" si="25"/>
        <v>0</v>
      </c>
      <c r="U52" s="199">
        <f t="shared" si="26"/>
        <v>0</v>
      </c>
      <c r="V52" s="200">
        <f t="shared" si="7"/>
        <v>0</v>
      </c>
      <c r="W52" s="198">
        <f t="shared" si="8"/>
        <v>2709</v>
      </c>
      <c r="X52" s="199">
        <f t="shared" si="22"/>
        <v>2709</v>
      </c>
      <c r="Y52" s="173">
        <f>Y53</f>
        <v>0</v>
      </c>
      <c r="Z52" s="173">
        <f>Z53</f>
        <v>0</v>
      </c>
      <c r="AA52" s="174"/>
      <c r="AB52" s="188">
        <f t="shared" si="9"/>
        <v>-973.173</v>
      </c>
      <c r="AC52" s="173">
        <f>AC53</f>
        <v>-973.173</v>
      </c>
      <c r="AD52" s="173"/>
      <c r="AE52" s="173"/>
      <c r="AF52" s="174"/>
      <c r="AG52" s="188">
        <f t="shared" si="10"/>
        <v>1735.827</v>
      </c>
      <c r="AH52" s="199">
        <f t="shared" si="11"/>
        <v>1735.827</v>
      </c>
      <c r="AI52" s="199">
        <f t="shared" si="12"/>
        <v>0</v>
      </c>
      <c r="AJ52" s="199">
        <f t="shared" si="13"/>
        <v>0</v>
      </c>
      <c r="AK52" s="201">
        <f t="shared" si="14"/>
        <v>0</v>
      </c>
      <c r="AL52" s="191">
        <f t="shared" si="15"/>
        <v>0</v>
      </c>
      <c r="AM52" s="173"/>
      <c r="AN52" s="173"/>
      <c r="AO52" s="173"/>
      <c r="AP52" s="174"/>
      <c r="AQ52" s="188">
        <f t="shared" si="16"/>
        <v>1735.827</v>
      </c>
      <c r="AR52" s="199">
        <f t="shared" si="17"/>
        <v>1735.827</v>
      </c>
      <c r="AS52" s="199">
        <f t="shared" si="18"/>
        <v>0</v>
      </c>
      <c r="AT52" s="199">
        <f t="shared" si="19"/>
        <v>0</v>
      </c>
      <c r="AU52" s="202">
        <f t="shared" si="20"/>
        <v>0</v>
      </c>
      <c r="AV52" s="305">
        <f>AV53</f>
        <v>1219.6</v>
      </c>
      <c r="AW52" s="194">
        <f t="shared" si="21"/>
        <v>70.26045798342807</v>
      </c>
    </row>
    <row r="53" spans="1:49" ht="20.25" customHeight="1">
      <c r="A53" s="197" t="s">
        <v>138</v>
      </c>
      <c r="B53" s="195" t="s">
        <v>96</v>
      </c>
      <c r="C53" s="195" t="s">
        <v>125</v>
      </c>
      <c r="D53" s="195" t="s">
        <v>139</v>
      </c>
      <c r="E53" s="196"/>
      <c r="F53" s="172">
        <f t="shared" si="1"/>
        <v>1193.9</v>
      </c>
      <c r="G53" s="173">
        <f>G54</f>
        <v>1193.9</v>
      </c>
      <c r="H53" s="173"/>
      <c r="I53" s="174"/>
      <c r="J53" s="172">
        <f t="shared" si="2"/>
        <v>275</v>
      </c>
      <c r="K53" s="173">
        <f t="shared" si="34"/>
        <v>275</v>
      </c>
      <c r="L53" s="173">
        <f t="shared" si="34"/>
        <v>0</v>
      </c>
      <c r="M53" s="173">
        <f t="shared" si="34"/>
        <v>0</v>
      </c>
      <c r="N53" s="172">
        <f t="shared" si="4"/>
        <v>1468.9</v>
      </c>
      <c r="O53" s="173">
        <f t="shared" si="5"/>
        <v>1468.9</v>
      </c>
      <c r="P53" s="173">
        <f t="shared" si="5"/>
        <v>0</v>
      </c>
      <c r="Q53" s="173">
        <f t="shared" si="5"/>
        <v>0</v>
      </c>
      <c r="R53" s="198">
        <f t="shared" si="24"/>
        <v>1240.1</v>
      </c>
      <c r="S53" s="199">
        <f>S54</f>
        <v>1240.1</v>
      </c>
      <c r="T53" s="199">
        <f t="shared" si="25"/>
        <v>0</v>
      </c>
      <c r="U53" s="199">
        <f t="shared" si="26"/>
        <v>0</v>
      </c>
      <c r="V53" s="200">
        <f t="shared" si="7"/>
        <v>0</v>
      </c>
      <c r="W53" s="198">
        <f t="shared" si="8"/>
        <v>2709</v>
      </c>
      <c r="X53" s="199">
        <f t="shared" si="22"/>
        <v>2709</v>
      </c>
      <c r="Y53" s="173">
        <f>Y54</f>
        <v>0</v>
      </c>
      <c r="Z53" s="173">
        <f>Z54</f>
        <v>0</v>
      </c>
      <c r="AA53" s="174"/>
      <c r="AB53" s="188">
        <f t="shared" si="9"/>
        <v>-973.173</v>
      </c>
      <c r="AC53" s="173">
        <f>AC54</f>
        <v>-973.173</v>
      </c>
      <c r="AD53" s="173"/>
      <c r="AE53" s="173"/>
      <c r="AF53" s="174"/>
      <c r="AG53" s="188">
        <f t="shared" si="10"/>
        <v>1735.827</v>
      </c>
      <c r="AH53" s="199">
        <f t="shared" si="11"/>
        <v>1735.827</v>
      </c>
      <c r="AI53" s="199">
        <f t="shared" si="12"/>
        <v>0</v>
      </c>
      <c r="AJ53" s="199">
        <f t="shared" si="13"/>
        <v>0</v>
      </c>
      <c r="AK53" s="201">
        <f t="shared" si="14"/>
        <v>0</v>
      </c>
      <c r="AL53" s="191">
        <f t="shared" si="15"/>
        <v>0</v>
      </c>
      <c r="AM53" s="173"/>
      <c r="AN53" s="173"/>
      <c r="AO53" s="173"/>
      <c r="AP53" s="174"/>
      <c r="AQ53" s="188">
        <f t="shared" si="16"/>
        <v>1735.827</v>
      </c>
      <c r="AR53" s="199">
        <f t="shared" si="17"/>
        <v>1735.827</v>
      </c>
      <c r="AS53" s="199">
        <f t="shared" si="18"/>
        <v>0</v>
      </c>
      <c r="AT53" s="199">
        <f t="shared" si="19"/>
        <v>0</v>
      </c>
      <c r="AU53" s="202">
        <f t="shared" si="20"/>
        <v>0</v>
      </c>
      <c r="AV53" s="305">
        <f>AV54</f>
        <v>1219.6</v>
      </c>
      <c r="AW53" s="194">
        <f t="shared" si="21"/>
        <v>70.26045798342807</v>
      </c>
    </row>
    <row r="54" spans="1:49" ht="15" customHeight="1">
      <c r="A54" s="197" t="s">
        <v>103</v>
      </c>
      <c r="B54" s="195" t="s">
        <v>96</v>
      </c>
      <c r="C54" s="195" t="s">
        <v>125</v>
      </c>
      <c r="D54" s="195" t="s">
        <v>139</v>
      </c>
      <c r="E54" s="196" t="s">
        <v>104</v>
      </c>
      <c r="F54" s="172">
        <f t="shared" si="1"/>
        <v>1193.9</v>
      </c>
      <c r="G54" s="173">
        <f>'[1]прил2'!H41</f>
        <v>1193.9</v>
      </c>
      <c r="H54" s="173"/>
      <c r="I54" s="174"/>
      <c r="J54" s="172">
        <f t="shared" si="2"/>
        <v>275</v>
      </c>
      <c r="K54" s="173">
        <f>'[1]прил2'!L41</f>
        <v>275</v>
      </c>
      <c r="L54" s="173">
        <f>'[1]прил2'!M41</f>
        <v>0</v>
      </c>
      <c r="M54" s="173">
        <f>'[1]прил2'!N41</f>
        <v>0</v>
      </c>
      <c r="N54" s="172">
        <f t="shared" si="4"/>
        <v>1468.9</v>
      </c>
      <c r="O54" s="173">
        <f t="shared" si="5"/>
        <v>1468.9</v>
      </c>
      <c r="P54" s="173">
        <f t="shared" si="5"/>
        <v>0</v>
      </c>
      <c r="Q54" s="173">
        <f t="shared" si="5"/>
        <v>0</v>
      </c>
      <c r="R54" s="198">
        <f t="shared" si="24"/>
        <v>1240.1</v>
      </c>
      <c r="S54" s="199">
        <v>1240.1</v>
      </c>
      <c r="T54" s="199">
        <f t="shared" si="25"/>
        <v>0</v>
      </c>
      <c r="U54" s="199">
        <f t="shared" si="26"/>
        <v>0</v>
      </c>
      <c r="V54" s="200">
        <f t="shared" si="7"/>
        <v>0</v>
      </c>
      <c r="W54" s="198">
        <f t="shared" si="8"/>
        <v>2709</v>
      </c>
      <c r="X54" s="199">
        <f t="shared" si="22"/>
        <v>2709</v>
      </c>
      <c r="Y54" s="173">
        <v>0</v>
      </c>
      <c r="Z54" s="173">
        <v>0</v>
      </c>
      <c r="AA54" s="174"/>
      <c r="AB54" s="188">
        <f t="shared" si="9"/>
        <v>-973.173</v>
      </c>
      <c r="AC54" s="173">
        <v>-973.173</v>
      </c>
      <c r="AD54" s="173"/>
      <c r="AE54" s="173"/>
      <c r="AF54" s="174"/>
      <c r="AG54" s="188">
        <f t="shared" si="10"/>
        <v>1735.827</v>
      </c>
      <c r="AH54" s="199">
        <f t="shared" si="11"/>
        <v>1735.827</v>
      </c>
      <c r="AI54" s="199">
        <f t="shared" si="12"/>
        <v>0</v>
      </c>
      <c r="AJ54" s="199">
        <f t="shared" si="13"/>
        <v>0</v>
      </c>
      <c r="AK54" s="201">
        <f t="shared" si="14"/>
        <v>0</v>
      </c>
      <c r="AL54" s="191">
        <f t="shared" si="15"/>
        <v>0</v>
      </c>
      <c r="AM54" s="173"/>
      <c r="AN54" s="173"/>
      <c r="AO54" s="173"/>
      <c r="AP54" s="174"/>
      <c r="AQ54" s="188">
        <f t="shared" si="16"/>
        <v>1735.827</v>
      </c>
      <c r="AR54" s="199">
        <f t="shared" si="17"/>
        <v>1735.827</v>
      </c>
      <c r="AS54" s="199">
        <f t="shared" si="18"/>
        <v>0</v>
      </c>
      <c r="AT54" s="199">
        <f t="shared" si="19"/>
        <v>0</v>
      </c>
      <c r="AU54" s="202">
        <f t="shared" si="20"/>
        <v>0</v>
      </c>
      <c r="AV54" s="215">
        <v>1219.6</v>
      </c>
      <c r="AW54" s="194">
        <f t="shared" si="21"/>
        <v>70.26045798342807</v>
      </c>
    </row>
    <row r="55" spans="1:49" ht="0.75" customHeight="1" hidden="1">
      <c r="A55" s="197" t="s">
        <v>140</v>
      </c>
      <c r="B55" s="195" t="s">
        <v>96</v>
      </c>
      <c r="C55" s="195" t="s">
        <v>125</v>
      </c>
      <c r="D55" s="195" t="s">
        <v>141</v>
      </c>
      <c r="E55" s="196"/>
      <c r="F55" s="172">
        <f t="shared" si="1"/>
        <v>568</v>
      </c>
      <c r="G55" s="173">
        <f>G56</f>
        <v>568</v>
      </c>
      <c r="H55" s="173"/>
      <c r="I55" s="174"/>
      <c r="J55" s="172">
        <f t="shared" si="2"/>
        <v>-568</v>
      </c>
      <c r="K55" s="173">
        <f>K56</f>
        <v>-568</v>
      </c>
      <c r="L55" s="173">
        <f>L56</f>
        <v>0</v>
      </c>
      <c r="M55" s="173">
        <f>M56</f>
        <v>0</v>
      </c>
      <c r="N55" s="172">
        <f t="shared" si="4"/>
        <v>0</v>
      </c>
      <c r="O55" s="173">
        <f t="shared" si="5"/>
        <v>0</v>
      </c>
      <c r="P55" s="173">
        <f t="shared" si="5"/>
        <v>0</v>
      </c>
      <c r="Q55" s="173">
        <f t="shared" si="5"/>
        <v>0</v>
      </c>
      <c r="R55" s="198">
        <f t="shared" si="24"/>
        <v>0</v>
      </c>
      <c r="S55" s="199"/>
      <c r="T55" s="199">
        <f t="shared" si="25"/>
        <v>0</v>
      </c>
      <c r="U55" s="199">
        <f t="shared" si="26"/>
        <v>0</v>
      </c>
      <c r="V55" s="200">
        <f t="shared" si="7"/>
        <v>0</v>
      </c>
      <c r="W55" s="198">
        <f t="shared" si="8"/>
        <v>0</v>
      </c>
      <c r="X55" s="199">
        <f t="shared" si="22"/>
        <v>0</v>
      </c>
      <c r="Y55" s="173">
        <f>Y56</f>
        <v>0</v>
      </c>
      <c r="Z55" s="173">
        <f>Z56</f>
        <v>0</v>
      </c>
      <c r="AA55" s="174"/>
      <c r="AB55" s="188">
        <f t="shared" si="9"/>
        <v>0</v>
      </c>
      <c r="AC55" s="173"/>
      <c r="AD55" s="173"/>
      <c r="AE55" s="173"/>
      <c r="AF55" s="174"/>
      <c r="AG55" s="188">
        <f t="shared" si="10"/>
        <v>0</v>
      </c>
      <c r="AH55" s="189">
        <f t="shared" si="11"/>
        <v>0</v>
      </c>
      <c r="AI55" s="189">
        <f t="shared" si="12"/>
        <v>0</v>
      </c>
      <c r="AJ55" s="189">
        <f t="shared" si="13"/>
        <v>0</v>
      </c>
      <c r="AK55" s="190">
        <f t="shared" si="14"/>
        <v>0</v>
      </c>
      <c r="AL55" s="191">
        <f t="shared" si="15"/>
        <v>0</v>
      </c>
      <c r="AM55" s="173"/>
      <c r="AN55" s="173"/>
      <c r="AO55" s="173"/>
      <c r="AP55" s="174"/>
      <c r="AQ55" s="188">
        <f t="shared" si="16"/>
        <v>0</v>
      </c>
      <c r="AR55" s="199">
        <f t="shared" si="17"/>
        <v>0</v>
      </c>
      <c r="AS55" s="199">
        <f t="shared" si="18"/>
        <v>0</v>
      </c>
      <c r="AT55" s="199">
        <f t="shared" si="19"/>
        <v>0</v>
      </c>
      <c r="AU55" s="202">
        <f t="shared" si="20"/>
        <v>0</v>
      </c>
      <c r="AV55" s="215"/>
      <c r="AW55" s="194" t="e">
        <f t="shared" si="21"/>
        <v>#DIV/0!</v>
      </c>
    </row>
    <row r="56" spans="1:49" ht="15" hidden="1">
      <c r="A56" s="197" t="s">
        <v>103</v>
      </c>
      <c r="B56" s="195" t="s">
        <v>96</v>
      </c>
      <c r="C56" s="195" t="s">
        <v>125</v>
      </c>
      <c r="D56" s="195" t="s">
        <v>142</v>
      </c>
      <c r="E56" s="196" t="s">
        <v>104</v>
      </c>
      <c r="F56" s="172">
        <f t="shared" si="1"/>
        <v>568</v>
      </c>
      <c r="G56" s="173">
        <v>568</v>
      </c>
      <c r="H56" s="173"/>
      <c r="I56" s="174"/>
      <c r="J56" s="172">
        <f t="shared" si="2"/>
        <v>-568</v>
      </c>
      <c r="K56" s="173">
        <f>'[1]прил2'!L44</f>
        <v>-568</v>
      </c>
      <c r="L56" s="173">
        <f>'[1]прил2'!M44</f>
        <v>0</v>
      </c>
      <c r="M56" s="173">
        <f>'[1]прил2'!N44</f>
        <v>0</v>
      </c>
      <c r="N56" s="172">
        <f t="shared" si="4"/>
        <v>0</v>
      </c>
      <c r="O56" s="173">
        <f t="shared" si="5"/>
        <v>0</v>
      </c>
      <c r="P56" s="173">
        <f t="shared" si="5"/>
        <v>0</v>
      </c>
      <c r="Q56" s="173">
        <f t="shared" si="5"/>
        <v>0</v>
      </c>
      <c r="R56" s="198">
        <f t="shared" si="24"/>
        <v>0</v>
      </c>
      <c r="S56" s="199"/>
      <c r="T56" s="199">
        <f t="shared" si="25"/>
        <v>0</v>
      </c>
      <c r="U56" s="199">
        <f t="shared" si="26"/>
        <v>0</v>
      </c>
      <c r="V56" s="200">
        <f t="shared" si="7"/>
        <v>0</v>
      </c>
      <c r="W56" s="198">
        <f t="shared" si="8"/>
        <v>0</v>
      </c>
      <c r="X56" s="199">
        <f t="shared" si="22"/>
        <v>0</v>
      </c>
      <c r="Y56" s="173">
        <v>0</v>
      </c>
      <c r="Z56" s="173">
        <v>0</v>
      </c>
      <c r="AA56" s="174"/>
      <c r="AB56" s="188">
        <f t="shared" si="9"/>
        <v>0</v>
      </c>
      <c r="AC56" s="173"/>
      <c r="AD56" s="173"/>
      <c r="AE56" s="173"/>
      <c r="AF56" s="174"/>
      <c r="AG56" s="188">
        <f t="shared" si="10"/>
        <v>0</v>
      </c>
      <c r="AH56" s="189">
        <f t="shared" si="11"/>
        <v>0</v>
      </c>
      <c r="AI56" s="189">
        <f t="shared" si="12"/>
        <v>0</v>
      </c>
      <c r="AJ56" s="189">
        <f t="shared" si="13"/>
        <v>0</v>
      </c>
      <c r="AK56" s="190">
        <f t="shared" si="14"/>
        <v>0</v>
      </c>
      <c r="AL56" s="191">
        <f t="shared" si="15"/>
        <v>0</v>
      </c>
      <c r="AM56" s="173"/>
      <c r="AN56" s="173"/>
      <c r="AO56" s="173"/>
      <c r="AP56" s="174"/>
      <c r="AQ56" s="188">
        <f t="shared" si="16"/>
        <v>0</v>
      </c>
      <c r="AR56" s="199">
        <f t="shared" si="17"/>
        <v>0</v>
      </c>
      <c r="AS56" s="199">
        <f t="shared" si="18"/>
        <v>0</v>
      </c>
      <c r="AT56" s="199">
        <f t="shared" si="19"/>
        <v>0</v>
      </c>
      <c r="AU56" s="202">
        <f t="shared" si="20"/>
        <v>0</v>
      </c>
      <c r="AV56" s="215"/>
      <c r="AW56" s="194" t="e">
        <f t="shared" si="21"/>
        <v>#DIV/0!</v>
      </c>
    </row>
    <row r="57" spans="1:49" ht="13.5" customHeight="1">
      <c r="A57" s="185" t="s">
        <v>143</v>
      </c>
      <c r="B57" s="186" t="s">
        <v>144</v>
      </c>
      <c r="C57" s="186"/>
      <c r="D57" s="195"/>
      <c r="E57" s="196"/>
      <c r="F57" s="188">
        <f t="shared" si="1"/>
        <v>370</v>
      </c>
      <c r="G57" s="189">
        <f>G58</f>
        <v>370</v>
      </c>
      <c r="H57" s="189"/>
      <c r="I57" s="190"/>
      <c r="J57" s="188">
        <f t="shared" si="2"/>
        <v>0</v>
      </c>
      <c r="K57" s="189">
        <f aca="true" t="shared" si="35" ref="K57:M59">K58</f>
        <v>0</v>
      </c>
      <c r="L57" s="189">
        <f t="shared" si="35"/>
        <v>0</v>
      </c>
      <c r="M57" s="189">
        <f t="shared" si="35"/>
        <v>0</v>
      </c>
      <c r="N57" s="188">
        <f t="shared" si="4"/>
        <v>370</v>
      </c>
      <c r="O57" s="189">
        <f t="shared" si="5"/>
        <v>370</v>
      </c>
      <c r="P57" s="189">
        <f t="shared" si="5"/>
        <v>0</v>
      </c>
      <c r="Q57" s="189">
        <f t="shared" si="5"/>
        <v>0</v>
      </c>
      <c r="R57" s="188">
        <f t="shared" si="24"/>
        <v>150</v>
      </c>
      <c r="S57" s="189">
        <f>S58</f>
        <v>150</v>
      </c>
      <c r="T57" s="189">
        <f t="shared" si="25"/>
        <v>0</v>
      </c>
      <c r="U57" s="189">
        <f t="shared" si="26"/>
        <v>0</v>
      </c>
      <c r="V57" s="191">
        <f t="shared" si="7"/>
        <v>0</v>
      </c>
      <c r="W57" s="188">
        <f t="shared" si="8"/>
        <v>520</v>
      </c>
      <c r="X57" s="189">
        <f t="shared" si="22"/>
        <v>520</v>
      </c>
      <c r="Y57" s="189">
        <f aca="true" t="shared" si="36" ref="Y57:Z60">Y58</f>
        <v>0</v>
      </c>
      <c r="Z57" s="189">
        <f t="shared" si="36"/>
        <v>0</v>
      </c>
      <c r="AA57" s="190"/>
      <c r="AB57" s="188">
        <f t="shared" si="9"/>
        <v>1000</v>
      </c>
      <c r="AC57" s="189">
        <f>AC62</f>
        <v>1000</v>
      </c>
      <c r="AD57" s="189"/>
      <c r="AE57" s="189"/>
      <c r="AF57" s="190"/>
      <c r="AG57" s="188">
        <f t="shared" si="10"/>
        <v>1520</v>
      </c>
      <c r="AH57" s="189">
        <f t="shared" si="11"/>
        <v>1520</v>
      </c>
      <c r="AI57" s="189">
        <f t="shared" si="12"/>
        <v>0</v>
      </c>
      <c r="AJ57" s="189">
        <f t="shared" si="13"/>
        <v>0</v>
      </c>
      <c r="AK57" s="190">
        <f t="shared" si="14"/>
        <v>0</v>
      </c>
      <c r="AL57" s="191">
        <f t="shared" si="15"/>
        <v>0</v>
      </c>
      <c r="AM57" s="173"/>
      <c r="AN57" s="173"/>
      <c r="AO57" s="173"/>
      <c r="AP57" s="174"/>
      <c r="AQ57" s="188">
        <f t="shared" si="16"/>
        <v>1520</v>
      </c>
      <c r="AR57" s="189">
        <f t="shared" si="17"/>
        <v>1520</v>
      </c>
      <c r="AS57" s="189">
        <f t="shared" si="18"/>
        <v>0</v>
      </c>
      <c r="AT57" s="189">
        <f t="shared" si="19"/>
        <v>0</v>
      </c>
      <c r="AU57" s="192">
        <f t="shared" si="20"/>
        <v>0</v>
      </c>
      <c r="AV57" s="304">
        <f>AV58+AV62</f>
        <v>1520</v>
      </c>
      <c r="AW57" s="194">
        <f t="shared" si="21"/>
        <v>100</v>
      </c>
    </row>
    <row r="58" spans="1:49" ht="15">
      <c r="A58" s="185" t="s">
        <v>145</v>
      </c>
      <c r="B58" s="186" t="s">
        <v>144</v>
      </c>
      <c r="C58" s="186" t="s">
        <v>146</v>
      </c>
      <c r="D58" s="195"/>
      <c r="E58" s="196"/>
      <c r="F58" s="172">
        <f t="shared" si="1"/>
        <v>370</v>
      </c>
      <c r="G58" s="173">
        <f>G59</f>
        <v>370</v>
      </c>
      <c r="H58" s="173"/>
      <c r="I58" s="174"/>
      <c r="J58" s="172">
        <f t="shared" si="2"/>
        <v>0</v>
      </c>
      <c r="K58" s="173">
        <f t="shared" si="35"/>
        <v>0</v>
      </c>
      <c r="L58" s="173">
        <f t="shared" si="35"/>
        <v>0</v>
      </c>
      <c r="M58" s="173">
        <f t="shared" si="35"/>
        <v>0</v>
      </c>
      <c r="N58" s="172">
        <f t="shared" si="4"/>
        <v>370</v>
      </c>
      <c r="O58" s="173">
        <f t="shared" si="5"/>
        <v>370</v>
      </c>
      <c r="P58" s="173">
        <f t="shared" si="5"/>
        <v>0</v>
      </c>
      <c r="Q58" s="173">
        <f t="shared" si="5"/>
        <v>0</v>
      </c>
      <c r="R58" s="188">
        <f aca="true" t="shared" si="37" ref="R58:R102">W58-N58</f>
        <v>150</v>
      </c>
      <c r="S58" s="189">
        <f>S59</f>
        <v>150</v>
      </c>
      <c r="T58" s="189">
        <f aca="true" t="shared" si="38" ref="T58:T102">Y58-P58</f>
        <v>0</v>
      </c>
      <c r="U58" s="189">
        <f aca="true" t="shared" si="39" ref="U58:U102">Z58-Q58</f>
        <v>0</v>
      </c>
      <c r="V58" s="191">
        <f t="shared" si="7"/>
        <v>0</v>
      </c>
      <c r="W58" s="188">
        <f t="shared" si="8"/>
        <v>520</v>
      </c>
      <c r="X58" s="189">
        <f t="shared" si="22"/>
        <v>520</v>
      </c>
      <c r="Y58" s="173">
        <f t="shared" si="36"/>
        <v>0</v>
      </c>
      <c r="Z58" s="173">
        <f t="shared" si="36"/>
        <v>0</v>
      </c>
      <c r="AA58" s="174"/>
      <c r="AB58" s="188">
        <f t="shared" si="9"/>
        <v>0</v>
      </c>
      <c r="AC58" s="189"/>
      <c r="AD58" s="189"/>
      <c r="AE58" s="189"/>
      <c r="AF58" s="190"/>
      <c r="AG58" s="188">
        <f t="shared" si="10"/>
        <v>520</v>
      </c>
      <c r="AH58" s="189">
        <f t="shared" si="11"/>
        <v>520</v>
      </c>
      <c r="AI58" s="189">
        <f t="shared" si="12"/>
        <v>0</v>
      </c>
      <c r="AJ58" s="189">
        <f t="shared" si="13"/>
        <v>0</v>
      </c>
      <c r="AK58" s="190">
        <f t="shared" si="14"/>
        <v>0</v>
      </c>
      <c r="AL58" s="191">
        <f t="shared" si="15"/>
        <v>0</v>
      </c>
      <c r="AM58" s="173"/>
      <c r="AN58" s="173"/>
      <c r="AO58" s="173"/>
      <c r="AP58" s="174"/>
      <c r="AQ58" s="188">
        <f t="shared" si="16"/>
        <v>520</v>
      </c>
      <c r="AR58" s="189">
        <f t="shared" si="17"/>
        <v>520</v>
      </c>
      <c r="AS58" s="189">
        <f t="shared" si="18"/>
        <v>0</v>
      </c>
      <c r="AT58" s="189">
        <f t="shared" si="19"/>
        <v>0</v>
      </c>
      <c r="AU58" s="192">
        <f t="shared" si="20"/>
        <v>0</v>
      </c>
      <c r="AV58" s="304">
        <f>AV59</f>
        <v>520</v>
      </c>
      <c r="AW58" s="194">
        <f t="shared" si="21"/>
        <v>100</v>
      </c>
    </row>
    <row r="59" spans="1:49" ht="18" customHeight="1">
      <c r="A59" s="197" t="s">
        <v>140</v>
      </c>
      <c r="B59" s="195" t="s">
        <v>144</v>
      </c>
      <c r="C59" s="195" t="s">
        <v>146</v>
      </c>
      <c r="D59" s="206" t="s">
        <v>141</v>
      </c>
      <c r="E59" s="196"/>
      <c r="F59" s="172">
        <f t="shared" si="1"/>
        <v>370</v>
      </c>
      <c r="G59" s="173">
        <f>G61</f>
        <v>370</v>
      </c>
      <c r="H59" s="173"/>
      <c r="I59" s="174"/>
      <c r="J59" s="172">
        <f t="shared" si="2"/>
        <v>0</v>
      </c>
      <c r="K59" s="173">
        <f t="shared" si="35"/>
        <v>0</v>
      </c>
      <c r="L59" s="173">
        <f t="shared" si="35"/>
        <v>0</v>
      </c>
      <c r="M59" s="173">
        <f t="shared" si="35"/>
        <v>0</v>
      </c>
      <c r="N59" s="172">
        <f t="shared" si="4"/>
        <v>370</v>
      </c>
      <c r="O59" s="173">
        <f t="shared" si="5"/>
        <v>370</v>
      </c>
      <c r="P59" s="173">
        <f t="shared" si="5"/>
        <v>0</v>
      </c>
      <c r="Q59" s="173">
        <f t="shared" si="5"/>
        <v>0</v>
      </c>
      <c r="R59" s="198">
        <f t="shared" si="37"/>
        <v>150</v>
      </c>
      <c r="S59" s="199">
        <f>S60</f>
        <v>150</v>
      </c>
      <c r="T59" s="199">
        <f t="shared" si="38"/>
        <v>0</v>
      </c>
      <c r="U59" s="199">
        <f t="shared" si="39"/>
        <v>0</v>
      </c>
      <c r="V59" s="200">
        <f t="shared" si="7"/>
        <v>0</v>
      </c>
      <c r="W59" s="198">
        <f t="shared" si="8"/>
        <v>520</v>
      </c>
      <c r="X59" s="199">
        <f t="shared" si="22"/>
        <v>520</v>
      </c>
      <c r="Y59" s="173">
        <f t="shared" si="36"/>
        <v>0</v>
      </c>
      <c r="Z59" s="173">
        <f t="shared" si="36"/>
        <v>0</v>
      </c>
      <c r="AA59" s="174"/>
      <c r="AB59" s="188">
        <f t="shared" si="9"/>
        <v>0</v>
      </c>
      <c r="AC59" s="173"/>
      <c r="AD59" s="173"/>
      <c r="AE59" s="173"/>
      <c r="AF59" s="174"/>
      <c r="AG59" s="188">
        <f t="shared" si="10"/>
        <v>520</v>
      </c>
      <c r="AH59" s="199">
        <f t="shared" si="11"/>
        <v>520</v>
      </c>
      <c r="AI59" s="199">
        <f t="shared" si="12"/>
        <v>0</v>
      </c>
      <c r="AJ59" s="199">
        <f t="shared" si="13"/>
        <v>0</v>
      </c>
      <c r="AK59" s="201">
        <f t="shared" si="14"/>
        <v>0</v>
      </c>
      <c r="AL59" s="191">
        <f t="shared" si="15"/>
        <v>0</v>
      </c>
      <c r="AM59" s="173"/>
      <c r="AN59" s="173"/>
      <c r="AO59" s="173"/>
      <c r="AP59" s="174"/>
      <c r="AQ59" s="188">
        <f t="shared" si="16"/>
        <v>520</v>
      </c>
      <c r="AR59" s="199">
        <f t="shared" si="17"/>
        <v>520</v>
      </c>
      <c r="AS59" s="199">
        <f t="shared" si="18"/>
        <v>0</v>
      </c>
      <c r="AT59" s="199">
        <f t="shared" si="19"/>
        <v>0</v>
      </c>
      <c r="AU59" s="202">
        <f t="shared" si="20"/>
        <v>0</v>
      </c>
      <c r="AV59" s="305">
        <f>AV60</f>
        <v>520</v>
      </c>
      <c r="AW59" s="194">
        <f t="shared" si="21"/>
        <v>100</v>
      </c>
    </row>
    <row r="60" spans="1:49" ht="18.75" customHeight="1">
      <c r="A60" s="197" t="s">
        <v>147</v>
      </c>
      <c r="B60" s="195" t="s">
        <v>144</v>
      </c>
      <c r="C60" s="195" t="s">
        <v>146</v>
      </c>
      <c r="D60" s="206" t="s">
        <v>148</v>
      </c>
      <c r="E60" s="196"/>
      <c r="F60" s="172">
        <f>F61</f>
        <v>370</v>
      </c>
      <c r="G60" s="173">
        <f>G61</f>
        <v>370</v>
      </c>
      <c r="H60" s="173"/>
      <c r="I60" s="174"/>
      <c r="J60" s="172">
        <f t="shared" si="2"/>
        <v>0</v>
      </c>
      <c r="K60" s="173">
        <f>'[1]прил2'!L49</f>
        <v>0</v>
      </c>
      <c r="L60" s="173">
        <f>'[1]прил2'!M49</f>
        <v>0</v>
      </c>
      <c r="M60" s="173">
        <f>'[1]прил2'!N49</f>
        <v>0</v>
      </c>
      <c r="N60" s="172">
        <f t="shared" si="4"/>
        <v>370</v>
      </c>
      <c r="O60" s="173">
        <f t="shared" si="5"/>
        <v>370</v>
      </c>
      <c r="P60" s="173">
        <f t="shared" si="5"/>
        <v>0</v>
      </c>
      <c r="Q60" s="173">
        <f t="shared" si="5"/>
        <v>0</v>
      </c>
      <c r="R60" s="198">
        <f t="shared" si="37"/>
        <v>150</v>
      </c>
      <c r="S60" s="199">
        <f>S61</f>
        <v>150</v>
      </c>
      <c r="T60" s="199">
        <f t="shared" si="38"/>
        <v>0</v>
      </c>
      <c r="U60" s="199">
        <f t="shared" si="39"/>
        <v>0</v>
      </c>
      <c r="V60" s="200">
        <f t="shared" si="7"/>
        <v>0</v>
      </c>
      <c r="W60" s="198">
        <f t="shared" si="8"/>
        <v>520</v>
      </c>
      <c r="X60" s="199">
        <f t="shared" si="22"/>
        <v>520</v>
      </c>
      <c r="Y60" s="173">
        <f t="shared" si="36"/>
        <v>0</v>
      </c>
      <c r="Z60" s="173">
        <f t="shared" si="36"/>
        <v>0</v>
      </c>
      <c r="AA60" s="174"/>
      <c r="AB60" s="188">
        <f t="shared" si="9"/>
        <v>0</v>
      </c>
      <c r="AC60" s="173"/>
      <c r="AD60" s="173"/>
      <c r="AE60" s="173"/>
      <c r="AF60" s="174"/>
      <c r="AG60" s="188">
        <f t="shared" si="10"/>
        <v>520</v>
      </c>
      <c r="AH60" s="199">
        <f t="shared" si="11"/>
        <v>520</v>
      </c>
      <c r="AI60" s="199">
        <f t="shared" si="12"/>
        <v>0</v>
      </c>
      <c r="AJ60" s="199">
        <f t="shared" si="13"/>
        <v>0</v>
      </c>
      <c r="AK60" s="201">
        <f t="shared" si="14"/>
        <v>0</v>
      </c>
      <c r="AL60" s="191">
        <f t="shared" si="15"/>
        <v>0</v>
      </c>
      <c r="AM60" s="173"/>
      <c r="AN60" s="173"/>
      <c r="AO60" s="173"/>
      <c r="AP60" s="174"/>
      <c r="AQ60" s="188">
        <f t="shared" si="16"/>
        <v>520</v>
      </c>
      <c r="AR60" s="199">
        <f t="shared" si="17"/>
        <v>520</v>
      </c>
      <c r="AS60" s="199">
        <f t="shared" si="18"/>
        <v>0</v>
      </c>
      <c r="AT60" s="199">
        <f t="shared" si="19"/>
        <v>0</v>
      </c>
      <c r="AU60" s="202">
        <f t="shared" si="20"/>
        <v>0</v>
      </c>
      <c r="AV60" s="305">
        <f>AV61</f>
        <v>520</v>
      </c>
      <c r="AW60" s="194">
        <f t="shared" si="21"/>
        <v>100</v>
      </c>
    </row>
    <row r="61" spans="1:49" ht="19.5" customHeight="1">
      <c r="A61" s="197" t="s">
        <v>103</v>
      </c>
      <c r="B61" s="195" t="s">
        <v>144</v>
      </c>
      <c r="C61" s="195" t="s">
        <v>146</v>
      </c>
      <c r="D61" s="206" t="s">
        <v>148</v>
      </c>
      <c r="E61" s="196" t="s">
        <v>104</v>
      </c>
      <c r="F61" s="172">
        <f t="shared" si="1"/>
        <v>370</v>
      </c>
      <c r="G61" s="173">
        <f>'[1]прил2'!H49</f>
        <v>370</v>
      </c>
      <c r="H61" s="173"/>
      <c r="I61" s="174"/>
      <c r="J61" s="172">
        <f t="shared" si="2"/>
        <v>0</v>
      </c>
      <c r="K61" s="173">
        <f>K60</f>
        <v>0</v>
      </c>
      <c r="L61" s="173">
        <f>L60</f>
        <v>0</v>
      </c>
      <c r="M61" s="173">
        <f>M60</f>
        <v>0</v>
      </c>
      <c r="N61" s="172">
        <f t="shared" si="4"/>
        <v>370</v>
      </c>
      <c r="O61" s="173">
        <f t="shared" si="5"/>
        <v>370</v>
      </c>
      <c r="P61" s="173">
        <f t="shared" si="5"/>
        <v>0</v>
      </c>
      <c r="Q61" s="173">
        <f t="shared" si="5"/>
        <v>0</v>
      </c>
      <c r="R61" s="198">
        <f t="shared" si="37"/>
        <v>150</v>
      </c>
      <c r="S61" s="199">
        <v>150</v>
      </c>
      <c r="T61" s="199">
        <f t="shared" si="38"/>
        <v>0</v>
      </c>
      <c r="U61" s="199">
        <f t="shared" si="39"/>
        <v>0</v>
      </c>
      <c r="V61" s="200">
        <f t="shared" si="7"/>
        <v>0</v>
      </c>
      <c r="W61" s="198">
        <f t="shared" si="8"/>
        <v>520</v>
      </c>
      <c r="X61" s="199">
        <f t="shared" si="22"/>
        <v>520</v>
      </c>
      <c r="Y61" s="173">
        <v>0</v>
      </c>
      <c r="Z61" s="173">
        <v>0</v>
      </c>
      <c r="AA61" s="174"/>
      <c r="AB61" s="188">
        <f t="shared" si="9"/>
        <v>0</v>
      </c>
      <c r="AC61" s="173"/>
      <c r="AD61" s="173"/>
      <c r="AE61" s="173"/>
      <c r="AF61" s="174"/>
      <c r="AG61" s="188">
        <f t="shared" si="10"/>
        <v>520</v>
      </c>
      <c r="AH61" s="199">
        <f t="shared" si="11"/>
        <v>520</v>
      </c>
      <c r="AI61" s="199">
        <f t="shared" si="12"/>
        <v>0</v>
      </c>
      <c r="AJ61" s="199">
        <f t="shared" si="13"/>
        <v>0</v>
      </c>
      <c r="AK61" s="201">
        <f t="shared" si="14"/>
        <v>0</v>
      </c>
      <c r="AL61" s="191">
        <f t="shared" si="15"/>
        <v>0</v>
      </c>
      <c r="AM61" s="173"/>
      <c r="AN61" s="173"/>
      <c r="AO61" s="173"/>
      <c r="AP61" s="174"/>
      <c r="AQ61" s="188">
        <f t="shared" si="16"/>
        <v>520</v>
      </c>
      <c r="AR61" s="199">
        <f t="shared" si="17"/>
        <v>520</v>
      </c>
      <c r="AS61" s="199">
        <f t="shared" si="18"/>
        <v>0</v>
      </c>
      <c r="AT61" s="199">
        <f t="shared" si="19"/>
        <v>0</v>
      </c>
      <c r="AU61" s="202">
        <f t="shared" si="20"/>
        <v>0</v>
      </c>
      <c r="AV61" s="215">
        <v>520</v>
      </c>
      <c r="AW61" s="194">
        <f t="shared" si="21"/>
        <v>100</v>
      </c>
    </row>
    <row r="62" spans="1:49" ht="15">
      <c r="A62" s="185" t="s">
        <v>62</v>
      </c>
      <c r="B62" s="186" t="s">
        <v>144</v>
      </c>
      <c r="C62" s="186" t="s">
        <v>268</v>
      </c>
      <c r="D62" s="206"/>
      <c r="E62" s="196"/>
      <c r="F62" s="172"/>
      <c r="G62" s="173"/>
      <c r="H62" s="173"/>
      <c r="I62" s="174"/>
      <c r="J62" s="172"/>
      <c r="K62" s="173"/>
      <c r="L62" s="173"/>
      <c r="M62" s="173"/>
      <c r="N62" s="172"/>
      <c r="O62" s="173"/>
      <c r="P62" s="173"/>
      <c r="Q62" s="173"/>
      <c r="R62" s="198"/>
      <c r="S62" s="199"/>
      <c r="T62" s="199"/>
      <c r="U62" s="199"/>
      <c r="V62" s="200"/>
      <c r="W62" s="198"/>
      <c r="X62" s="199"/>
      <c r="Y62" s="173"/>
      <c r="Z62" s="173"/>
      <c r="AA62" s="174"/>
      <c r="AB62" s="188">
        <f t="shared" si="9"/>
        <v>1000</v>
      </c>
      <c r="AC62" s="189">
        <f>AC63</f>
        <v>1000</v>
      </c>
      <c r="AD62" s="189"/>
      <c r="AE62" s="189"/>
      <c r="AF62" s="190"/>
      <c r="AG62" s="188">
        <f t="shared" si="10"/>
        <v>1000</v>
      </c>
      <c r="AH62" s="199">
        <f t="shared" si="11"/>
        <v>1000</v>
      </c>
      <c r="AI62" s="199">
        <f t="shared" si="12"/>
        <v>0</v>
      </c>
      <c r="AJ62" s="199">
        <f t="shared" si="13"/>
        <v>0</v>
      </c>
      <c r="AK62" s="201">
        <f t="shared" si="14"/>
        <v>0</v>
      </c>
      <c r="AL62" s="191">
        <f t="shared" si="15"/>
        <v>0</v>
      </c>
      <c r="AM62" s="173"/>
      <c r="AN62" s="173"/>
      <c r="AO62" s="173"/>
      <c r="AP62" s="174"/>
      <c r="AQ62" s="188">
        <f t="shared" si="16"/>
        <v>1000</v>
      </c>
      <c r="AR62" s="189">
        <f t="shared" si="17"/>
        <v>1000</v>
      </c>
      <c r="AS62" s="189">
        <f t="shared" si="18"/>
        <v>0</v>
      </c>
      <c r="AT62" s="189">
        <f t="shared" si="19"/>
        <v>0</v>
      </c>
      <c r="AU62" s="192">
        <f t="shared" si="20"/>
        <v>0</v>
      </c>
      <c r="AV62" s="304">
        <f>AV63</f>
        <v>1000</v>
      </c>
      <c r="AW62" s="194">
        <f t="shared" si="21"/>
        <v>100</v>
      </c>
    </row>
    <row r="63" spans="1:49" ht="30" customHeight="1">
      <c r="A63" s="197" t="s">
        <v>64</v>
      </c>
      <c r="B63" s="195" t="s">
        <v>144</v>
      </c>
      <c r="C63" s="195" t="s">
        <v>268</v>
      </c>
      <c r="D63" s="206" t="s">
        <v>63</v>
      </c>
      <c r="E63" s="196"/>
      <c r="F63" s="172"/>
      <c r="G63" s="173"/>
      <c r="H63" s="173"/>
      <c r="I63" s="174"/>
      <c r="J63" s="172"/>
      <c r="K63" s="173"/>
      <c r="L63" s="173"/>
      <c r="M63" s="173"/>
      <c r="N63" s="172"/>
      <c r="O63" s="173"/>
      <c r="P63" s="173"/>
      <c r="Q63" s="173"/>
      <c r="R63" s="198"/>
      <c r="S63" s="199"/>
      <c r="T63" s="199"/>
      <c r="U63" s="199"/>
      <c r="V63" s="200"/>
      <c r="W63" s="198"/>
      <c r="X63" s="199"/>
      <c r="Y63" s="173"/>
      <c r="Z63" s="173"/>
      <c r="AA63" s="174"/>
      <c r="AB63" s="188">
        <f t="shared" si="9"/>
        <v>1000</v>
      </c>
      <c r="AC63" s="173">
        <f>AC64</f>
        <v>1000</v>
      </c>
      <c r="AD63" s="173"/>
      <c r="AE63" s="173"/>
      <c r="AF63" s="174"/>
      <c r="AG63" s="188">
        <f t="shared" si="10"/>
        <v>1000</v>
      </c>
      <c r="AH63" s="199">
        <f t="shared" si="11"/>
        <v>1000</v>
      </c>
      <c r="AI63" s="199">
        <f t="shared" si="12"/>
        <v>0</v>
      </c>
      <c r="AJ63" s="199">
        <f t="shared" si="13"/>
        <v>0</v>
      </c>
      <c r="AK63" s="201">
        <f t="shared" si="14"/>
        <v>0</v>
      </c>
      <c r="AL63" s="191">
        <f t="shared" si="15"/>
        <v>0</v>
      </c>
      <c r="AM63" s="173"/>
      <c r="AN63" s="173"/>
      <c r="AO63" s="173"/>
      <c r="AP63" s="174"/>
      <c r="AQ63" s="188">
        <f t="shared" si="16"/>
        <v>1000</v>
      </c>
      <c r="AR63" s="199">
        <f t="shared" si="17"/>
        <v>1000</v>
      </c>
      <c r="AS63" s="199">
        <f t="shared" si="18"/>
        <v>0</v>
      </c>
      <c r="AT63" s="199">
        <f t="shared" si="19"/>
        <v>0</v>
      </c>
      <c r="AU63" s="202">
        <f t="shared" si="20"/>
        <v>0</v>
      </c>
      <c r="AV63" s="305">
        <f>AV64</f>
        <v>1000</v>
      </c>
      <c r="AW63" s="194">
        <f t="shared" si="21"/>
        <v>100</v>
      </c>
    </row>
    <row r="64" spans="1:49" ht="37.5" customHeight="1">
      <c r="A64" s="197" t="s">
        <v>65</v>
      </c>
      <c r="B64" s="195" t="s">
        <v>144</v>
      </c>
      <c r="C64" s="195" t="s">
        <v>268</v>
      </c>
      <c r="D64" s="206" t="s">
        <v>63</v>
      </c>
      <c r="E64" s="196" t="s">
        <v>66</v>
      </c>
      <c r="F64" s="172"/>
      <c r="G64" s="173"/>
      <c r="H64" s="173"/>
      <c r="I64" s="174"/>
      <c r="J64" s="172"/>
      <c r="K64" s="173"/>
      <c r="L64" s="173"/>
      <c r="M64" s="173"/>
      <c r="N64" s="172"/>
      <c r="O64" s="173"/>
      <c r="P64" s="173"/>
      <c r="Q64" s="173"/>
      <c r="R64" s="198"/>
      <c r="S64" s="199"/>
      <c r="T64" s="199"/>
      <c r="U64" s="199"/>
      <c r="V64" s="200"/>
      <c r="W64" s="198"/>
      <c r="X64" s="199"/>
      <c r="Y64" s="173"/>
      <c r="Z64" s="173"/>
      <c r="AA64" s="174"/>
      <c r="AB64" s="188">
        <f t="shared" si="9"/>
        <v>1000</v>
      </c>
      <c r="AC64" s="173">
        <v>1000</v>
      </c>
      <c r="AD64" s="173"/>
      <c r="AE64" s="173"/>
      <c r="AF64" s="174"/>
      <c r="AG64" s="188">
        <f t="shared" si="10"/>
        <v>1000</v>
      </c>
      <c r="AH64" s="199">
        <f t="shared" si="11"/>
        <v>1000</v>
      </c>
      <c r="AI64" s="199">
        <f t="shared" si="12"/>
        <v>0</v>
      </c>
      <c r="AJ64" s="199">
        <f t="shared" si="13"/>
        <v>0</v>
      </c>
      <c r="AK64" s="201">
        <f t="shared" si="14"/>
        <v>0</v>
      </c>
      <c r="AL64" s="191">
        <f t="shared" si="15"/>
        <v>0</v>
      </c>
      <c r="AM64" s="173"/>
      <c r="AN64" s="173"/>
      <c r="AO64" s="173"/>
      <c r="AP64" s="174"/>
      <c r="AQ64" s="188">
        <f t="shared" si="16"/>
        <v>1000</v>
      </c>
      <c r="AR64" s="199">
        <f t="shared" si="17"/>
        <v>1000</v>
      </c>
      <c r="AS64" s="199">
        <f t="shared" si="18"/>
        <v>0</v>
      </c>
      <c r="AT64" s="199">
        <f t="shared" si="19"/>
        <v>0</v>
      </c>
      <c r="AU64" s="202">
        <f t="shared" si="20"/>
        <v>0</v>
      </c>
      <c r="AV64" s="215">
        <v>1000</v>
      </c>
      <c r="AW64" s="194">
        <f t="shared" si="21"/>
        <v>100</v>
      </c>
    </row>
    <row r="65" spans="1:49" ht="15">
      <c r="A65" s="185" t="s">
        <v>149</v>
      </c>
      <c r="B65" s="186" t="s">
        <v>98</v>
      </c>
      <c r="C65" s="186"/>
      <c r="D65" s="186"/>
      <c r="E65" s="196"/>
      <c r="F65" s="188">
        <f t="shared" si="1"/>
        <v>21976</v>
      </c>
      <c r="G65" s="189">
        <f>G66+G92+G102</f>
        <v>10304.5</v>
      </c>
      <c r="H65" s="189"/>
      <c r="I65" s="190">
        <f>I66+I92</f>
        <v>11671.5</v>
      </c>
      <c r="J65" s="188">
        <f t="shared" si="2"/>
        <v>-979</v>
      </c>
      <c r="K65" s="189">
        <f>K66+K87+K92+K102</f>
        <v>-979</v>
      </c>
      <c r="L65" s="189">
        <f>L66+L87+L92+L102</f>
        <v>0</v>
      </c>
      <c r="M65" s="189">
        <f>M66+M87+M92+M102</f>
        <v>0</v>
      </c>
      <c r="N65" s="188">
        <f t="shared" si="4"/>
        <v>20997</v>
      </c>
      <c r="O65" s="189">
        <f t="shared" si="5"/>
        <v>9325.5</v>
      </c>
      <c r="P65" s="189">
        <f t="shared" si="5"/>
        <v>0</v>
      </c>
      <c r="Q65" s="189">
        <f t="shared" si="5"/>
        <v>11671.5</v>
      </c>
      <c r="R65" s="188">
        <f>SUM(S65:V65)</f>
        <v>1704</v>
      </c>
      <c r="S65" s="189">
        <f>S66+S92+S102</f>
        <v>802</v>
      </c>
      <c r="T65" s="189">
        <f t="shared" si="38"/>
        <v>0</v>
      </c>
      <c r="U65" s="189">
        <f>U66+U92+U102</f>
        <v>902</v>
      </c>
      <c r="V65" s="191">
        <f t="shared" si="7"/>
        <v>0</v>
      </c>
      <c r="W65" s="188">
        <f>SUM(X65:AA65)</f>
        <v>22701</v>
      </c>
      <c r="X65" s="189">
        <f t="shared" si="22"/>
        <v>10127.5</v>
      </c>
      <c r="Y65" s="189">
        <f>Y66+Y87+Y92+Y102</f>
        <v>0</v>
      </c>
      <c r="Z65" s="189">
        <f>Q65+U65</f>
        <v>12573.5</v>
      </c>
      <c r="AA65" s="190"/>
      <c r="AB65" s="188">
        <f t="shared" si="9"/>
        <v>2498</v>
      </c>
      <c r="AC65" s="189">
        <f>AC66+AC87+AC92+AC102</f>
        <v>2498</v>
      </c>
      <c r="AD65" s="189">
        <f>AD66+AD87+AD92+AD102</f>
        <v>0</v>
      </c>
      <c r="AE65" s="189">
        <f>AE66+AE87+AE92+AE102</f>
        <v>0</v>
      </c>
      <c r="AF65" s="189">
        <f>AF66+AF87+AF92+AF102</f>
        <v>0</v>
      </c>
      <c r="AG65" s="188">
        <f t="shared" si="10"/>
        <v>25199</v>
      </c>
      <c r="AH65" s="189">
        <f t="shared" si="11"/>
        <v>12625.5</v>
      </c>
      <c r="AI65" s="189">
        <f t="shared" si="12"/>
        <v>0</v>
      </c>
      <c r="AJ65" s="189">
        <f t="shared" si="13"/>
        <v>12573.5</v>
      </c>
      <c r="AK65" s="190">
        <f t="shared" si="14"/>
        <v>0</v>
      </c>
      <c r="AL65" s="191">
        <f t="shared" si="15"/>
        <v>250</v>
      </c>
      <c r="AM65" s="173">
        <f>AM92</f>
        <v>250</v>
      </c>
      <c r="AN65" s="173"/>
      <c r="AO65" s="173"/>
      <c r="AP65" s="174"/>
      <c r="AQ65" s="188">
        <f t="shared" si="16"/>
        <v>25449</v>
      </c>
      <c r="AR65" s="189">
        <f t="shared" si="17"/>
        <v>12875.5</v>
      </c>
      <c r="AS65" s="189">
        <f t="shared" si="18"/>
        <v>0</v>
      </c>
      <c r="AT65" s="189">
        <f t="shared" si="19"/>
        <v>12573.5</v>
      </c>
      <c r="AU65" s="192">
        <f t="shared" si="20"/>
        <v>0</v>
      </c>
      <c r="AV65" s="304">
        <f>AV66+AV87+AV92+AV102</f>
        <v>24986.5</v>
      </c>
      <c r="AW65" s="194">
        <f t="shared" si="21"/>
        <v>98.18263978938269</v>
      </c>
    </row>
    <row r="66" spans="1:49" ht="18" customHeight="1">
      <c r="A66" s="185" t="s">
        <v>150</v>
      </c>
      <c r="B66" s="186" t="s">
        <v>98</v>
      </c>
      <c r="C66" s="186" t="s">
        <v>106</v>
      </c>
      <c r="D66" s="186"/>
      <c r="E66" s="196"/>
      <c r="F66" s="188">
        <f t="shared" si="1"/>
        <v>720</v>
      </c>
      <c r="G66" s="189">
        <f>G67+G78</f>
        <v>720</v>
      </c>
      <c r="H66" s="189"/>
      <c r="I66" s="190"/>
      <c r="J66" s="188">
        <f t="shared" si="2"/>
        <v>0</v>
      </c>
      <c r="K66" s="189">
        <f>K67</f>
        <v>0</v>
      </c>
      <c r="L66" s="189"/>
      <c r="M66" s="190"/>
      <c r="N66" s="188">
        <f t="shared" si="4"/>
        <v>720</v>
      </c>
      <c r="O66" s="189">
        <f t="shared" si="5"/>
        <v>720</v>
      </c>
      <c r="P66" s="189">
        <f t="shared" si="5"/>
        <v>0</v>
      </c>
      <c r="Q66" s="189">
        <f t="shared" si="5"/>
        <v>0</v>
      </c>
      <c r="R66" s="188">
        <f>SUM(S66:V66)</f>
        <v>1504</v>
      </c>
      <c r="S66" s="189">
        <f>S67+S74</f>
        <v>752</v>
      </c>
      <c r="T66" s="189">
        <f t="shared" si="38"/>
        <v>0</v>
      </c>
      <c r="U66" s="189">
        <f>U67+U74</f>
        <v>752</v>
      </c>
      <c r="V66" s="191">
        <f t="shared" si="7"/>
        <v>0</v>
      </c>
      <c r="W66" s="188">
        <f t="shared" si="8"/>
        <v>2224</v>
      </c>
      <c r="X66" s="189">
        <f t="shared" si="22"/>
        <v>1472</v>
      </c>
      <c r="Y66" s="189">
        <f>Y67+Y77</f>
        <v>0</v>
      </c>
      <c r="Z66" s="189">
        <f>Q66+U66</f>
        <v>752</v>
      </c>
      <c r="AA66" s="190"/>
      <c r="AB66" s="188">
        <f t="shared" si="9"/>
        <v>248</v>
      </c>
      <c r="AC66" s="189">
        <f>AC67+AC74+AC77</f>
        <v>248</v>
      </c>
      <c r="AD66" s="189">
        <f>AD67+AD74+AD77</f>
        <v>0</v>
      </c>
      <c r="AE66" s="189">
        <f>AE67+AE74+AE77</f>
        <v>0</v>
      </c>
      <c r="AF66" s="189">
        <f>AF67+AF74+AF77</f>
        <v>0</v>
      </c>
      <c r="AG66" s="188">
        <f t="shared" si="10"/>
        <v>2472</v>
      </c>
      <c r="AH66" s="189">
        <f t="shared" si="11"/>
        <v>1720</v>
      </c>
      <c r="AI66" s="189">
        <f t="shared" si="12"/>
        <v>0</v>
      </c>
      <c r="AJ66" s="189">
        <f t="shared" si="13"/>
        <v>752</v>
      </c>
      <c r="AK66" s="190">
        <f t="shared" si="14"/>
        <v>0</v>
      </c>
      <c r="AL66" s="191">
        <f t="shared" si="15"/>
        <v>0</v>
      </c>
      <c r="AM66" s="173"/>
      <c r="AN66" s="173"/>
      <c r="AO66" s="173"/>
      <c r="AP66" s="174"/>
      <c r="AQ66" s="188">
        <f t="shared" si="16"/>
        <v>2472</v>
      </c>
      <c r="AR66" s="189">
        <f t="shared" si="17"/>
        <v>1720</v>
      </c>
      <c r="AS66" s="189">
        <f t="shared" si="18"/>
        <v>0</v>
      </c>
      <c r="AT66" s="189">
        <f t="shared" si="19"/>
        <v>752</v>
      </c>
      <c r="AU66" s="192">
        <f t="shared" si="20"/>
        <v>0</v>
      </c>
      <c r="AV66" s="304">
        <f>AV67+AV74+AV77</f>
        <v>2014.8999999999999</v>
      </c>
      <c r="AW66" s="194">
        <f t="shared" si="21"/>
        <v>81.5088996763754</v>
      </c>
    </row>
    <row r="67" spans="1:49" ht="21.75" customHeight="1">
      <c r="A67" s="197" t="s">
        <v>151</v>
      </c>
      <c r="B67" s="195" t="s">
        <v>98</v>
      </c>
      <c r="C67" s="195" t="s">
        <v>106</v>
      </c>
      <c r="D67" s="195" t="s">
        <v>152</v>
      </c>
      <c r="E67" s="196"/>
      <c r="F67" s="172">
        <f t="shared" si="1"/>
        <v>220</v>
      </c>
      <c r="G67" s="173">
        <f>G68+G70</f>
        <v>220</v>
      </c>
      <c r="H67" s="173"/>
      <c r="I67" s="174"/>
      <c r="J67" s="172">
        <f t="shared" si="2"/>
        <v>0</v>
      </c>
      <c r="K67" s="173">
        <f>K68+K70</f>
        <v>0</v>
      </c>
      <c r="L67" s="173">
        <f>L68+L70</f>
        <v>0</v>
      </c>
      <c r="M67" s="173">
        <f>M68+M70</f>
        <v>0</v>
      </c>
      <c r="N67" s="172">
        <f t="shared" si="4"/>
        <v>220</v>
      </c>
      <c r="O67" s="173">
        <f t="shared" si="5"/>
        <v>220</v>
      </c>
      <c r="P67" s="173">
        <f t="shared" si="5"/>
        <v>0</v>
      </c>
      <c r="Q67" s="173">
        <f t="shared" si="5"/>
        <v>0</v>
      </c>
      <c r="R67" s="198">
        <f t="shared" si="37"/>
        <v>0</v>
      </c>
      <c r="S67" s="199"/>
      <c r="T67" s="199">
        <f t="shared" si="38"/>
        <v>0</v>
      </c>
      <c r="U67" s="199">
        <f t="shared" si="39"/>
        <v>0</v>
      </c>
      <c r="V67" s="200">
        <f t="shared" si="7"/>
        <v>0</v>
      </c>
      <c r="W67" s="198">
        <f t="shared" si="8"/>
        <v>220</v>
      </c>
      <c r="X67" s="199">
        <f t="shared" si="22"/>
        <v>220</v>
      </c>
      <c r="Y67" s="173">
        <f>Y68+Y70</f>
        <v>0</v>
      </c>
      <c r="Z67" s="173">
        <f>Z68+Z70</f>
        <v>0</v>
      </c>
      <c r="AA67" s="174"/>
      <c r="AB67" s="188">
        <f t="shared" si="9"/>
        <v>0</v>
      </c>
      <c r="AC67" s="173"/>
      <c r="AD67" s="173"/>
      <c r="AE67" s="173"/>
      <c r="AF67" s="174"/>
      <c r="AG67" s="188">
        <f t="shared" si="10"/>
        <v>220</v>
      </c>
      <c r="AH67" s="199">
        <f t="shared" si="11"/>
        <v>220</v>
      </c>
      <c r="AI67" s="199">
        <f t="shared" si="12"/>
        <v>0</v>
      </c>
      <c r="AJ67" s="199">
        <f t="shared" si="13"/>
        <v>0</v>
      </c>
      <c r="AK67" s="201">
        <f t="shared" si="14"/>
        <v>0</v>
      </c>
      <c r="AL67" s="191">
        <f t="shared" si="15"/>
        <v>0</v>
      </c>
      <c r="AM67" s="173"/>
      <c r="AN67" s="173"/>
      <c r="AO67" s="173"/>
      <c r="AP67" s="174"/>
      <c r="AQ67" s="188">
        <f t="shared" si="16"/>
        <v>220</v>
      </c>
      <c r="AR67" s="199">
        <f t="shared" si="17"/>
        <v>220</v>
      </c>
      <c r="AS67" s="199">
        <f t="shared" si="18"/>
        <v>0</v>
      </c>
      <c r="AT67" s="199">
        <f t="shared" si="19"/>
        <v>0</v>
      </c>
      <c r="AU67" s="202">
        <f t="shared" si="20"/>
        <v>0</v>
      </c>
      <c r="AV67" s="305">
        <f>AV68+AV70+AV72</f>
        <v>220</v>
      </c>
      <c r="AW67" s="194">
        <f t="shared" si="21"/>
        <v>100</v>
      </c>
    </row>
    <row r="68" spans="1:49" ht="117.75" customHeight="1">
      <c r="A68" s="197" t="s">
        <v>43</v>
      </c>
      <c r="B68" s="195" t="s">
        <v>98</v>
      </c>
      <c r="C68" s="195" t="s">
        <v>106</v>
      </c>
      <c r="D68" s="195" t="s">
        <v>153</v>
      </c>
      <c r="E68" s="196"/>
      <c r="F68" s="172">
        <f t="shared" si="1"/>
        <v>80</v>
      </c>
      <c r="G68" s="173">
        <f>G69</f>
        <v>80</v>
      </c>
      <c r="H68" s="173"/>
      <c r="I68" s="174"/>
      <c r="J68" s="172">
        <f t="shared" si="2"/>
        <v>0</v>
      </c>
      <c r="K68" s="173">
        <f>K69</f>
        <v>0</v>
      </c>
      <c r="L68" s="173">
        <f>L69</f>
        <v>0</v>
      </c>
      <c r="M68" s="173">
        <f>M69</f>
        <v>0</v>
      </c>
      <c r="N68" s="172">
        <f t="shared" si="4"/>
        <v>80</v>
      </c>
      <c r="O68" s="173">
        <f t="shared" si="5"/>
        <v>80</v>
      </c>
      <c r="P68" s="173">
        <f t="shared" si="5"/>
        <v>0</v>
      </c>
      <c r="Q68" s="173">
        <f t="shared" si="5"/>
        <v>0</v>
      </c>
      <c r="R68" s="198">
        <f t="shared" si="37"/>
        <v>0</v>
      </c>
      <c r="S68" s="199">
        <f>S69</f>
        <v>0</v>
      </c>
      <c r="T68" s="199">
        <f t="shared" si="38"/>
        <v>0</v>
      </c>
      <c r="U68" s="199">
        <f t="shared" si="39"/>
        <v>0</v>
      </c>
      <c r="V68" s="200">
        <f t="shared" si="7"/>
        <v>0</v>
      </c>
      <c r="W68" s="198">
        <f t="shared" si="8"/>
        <v>80</v>
      </c>
      <c r="X68" s="199">
        <f t="shared" si="22"/>
        <v>80</v>
      </c>
      <c r="Y68" s="173">
        <f>Y69</f>
        <v>0</v>
      </c>
      <c r="Z68" s="173">
        <f>Z69</f>
        <v>0</v>
      </c>
      <c r="AA68" s="174"/>
      <c r="AB68" s="188">
        <f t="shared" si="9"/>
        <v>0</v>
      </c>
      <c r="AC68" s="173"/>
      <c r="AD68" s="173"/>
      <c r="AE68" s="173"/>
      <c r="AF68" s="174"/>
      <c r="AG68" s="188">
        <f t="shared" si="10"/>
        <v>80</v>
      </c>
      <c r="AH68" s="199">
        <f t="shared" si="11"/>
        <v>80</v>
      </c>
      <c r="AI68" s="199">
        <f t="shared" si="12"/>
        <v>0</v>
      </c>
      <c r="AJ68" s="199">
        <f t="shared" si="13"/>
        <v>0</v>
      </c>
      <c r="AK68" s="201">
        <f t="shared" si="14"/>
        <v>0</v>
      </c>
      <c r="AL68" s="191">
        <f t="shared" si="15"/>
        <v>0</v>
      </c>
      <c r="AM68" s="173"/>
      <c r="AN68" s="173"/>
      <c r="AO68" s="173"/>
      <c r="AP68" s="174"/>
      <c r="AQ68" s="188">
        <f t="shared" si="16"/>
        <v>80</v>
      </c>
      <c r="AR68" s="199">
        <f t="shared" si="17"/>
        <v>80</v>
      </c>
      <c r="AS68" s="199">
        <f t="shared" si="18"/>
        <v>0</v>
      </c>
      <c r="AT68" s="199">
        <f t="shared" si="19"/>
        <v>0</v>
      </c>
      <c r="AU68" s="202">
        <f t="shared" si="20"/>
        <v>0</v>
      </c>
      <c r="AV68" s="305">
        <f>AV69</f>
        <v>80</v>
      </c>
      <c r="AW68" s="194">
        <f t="shared" si="21"/>
        <v>100</v>
      </c>
    </row>
    <row r="69" spans="1:49" ht="15">
      <c r="A69" s="197" t="s">
        <v>154</v>
      </c>
      <c r="B69" s="195" t="s">
        <v>98</v>
      </c>
      <c r="C69" s="195" t="s">
        <v>106</v>
      </c>
      <c r="D69" s="195" t="s">
        <v>153</v>
      </c>
      <c r="E69" s="196" t="s">
        <v>155</v>
      </c>
      <c r="F69" s="172">
        <f t="shared" si="1"/>
        <v>80</v>
      </c>
      <c r="G69" s="173">
        <f>'[1]прил2'!H54</f>
        <v>80</v>
      </c>
      <c r="H69" s="173"/>
      <c r="I69" s="174"/>
      <c r="J69" s="172">
        <f t="shared" si="2"/>
        <v>0</v>
      </c>
      <c r="K69" s="173">
        <f>'[1]прил2'!L54</f>
        <v>0</v>
      </c>
      <c r="L69" s="173">
        <f>'[1]прил2'!M54</f>
        <v>0</v>
      </c>
      <c r="M69" s="173">
        <f>'[1]прил2'!N54</f>
        <v>0</v>
      </c>
      <c r="N69" s="172">
        <f t="shared" si="4"/>
        <v>80</v>
      </c>
      <c r="O69" s="173">
        <f t="shared" si="5"/>
        <v>80</v>
      </c>
      <c r="P69" s="173">
        <f t="shared" si="5"/>
        <v>0</v>
      </c>
      <c r="Q69" s="173">
        <f t="shared" si="5"/>
        <v>0</v>
      </c>
      <c r="R69" s="198">
        <f t="shared" si="37"/>
        <v>0</v>
      </c>
      <c r="S69" s="199"/>
      <c r="T69" s="199">
        <f t="shared" si="38"/>
        <v>0</v>
      </c>
      <c r="U69" s="199">
        <f t="shared" si="39"/>
        <v>0</v>
      </c>
      <c r="V69" s="200">
        <f t="shared" si="7"/>
        <v>0</v>
      </c>
      <c r="W69" s="198">
        <f t="shared" si="8"/>
        <v>80</v>
      </c>
      <c r="X69" s="199">
        <f t="shared" si="22"/>
        <v>80</v>
      </c>
      <c r="Y69" s="173">
        <v>0</v>
      </c>
      <c r="Z69" s="173">
        <v>0</v>
      </c>
      <c r="AA69" s="174"/>
      <c r="AB69" s="188">
        <f t="shared" si="9"/>
        <v>0</v>
      </c>
      <c r="AC69" s="173"/>
      <c r="AD69" s="173"/>
      <c r="AE69" s="173"/>
      <c r="AF69" s="174"/>
      <c r="AG69" s="188">
        <f t="shared" si="10"/>
        <v>80</v>
      </c>
      <c r="AH69" s="199">
        <f t="shared" si="11"/>
        <v>80</v>
      </c>
      <c r="AI69" s="199">
        <f t="shared" si="12"/>
        <v>0</v>
      </c>
      <c r="AJ69" s="199">
        <f t="shared" si="13"/>
        <v>0</v>
      </c>
      <c r="AK69" s="201">
        <f t="shared" si="14"/>
        <v>0</v>
      </c>
      <c r="AL69" s="191">
        <f t="shared" si="15"/>
        <v>0</v>
      </c>
      <c r="AM69" s="173"/>
      <c r="AN69" s="173"/>
      <c r="AO69" s="173"/>
      <c r="AP69" s="174"/>
      <c r="AQ69" s="188">
        <f t="shared" si="16"/>
        <v>80</v>
      </c>
      <c r="AR69" s="199">
        <f t="shared" si="17"/>
        <v>80</v>
      </c>
      <c r="AS69" s="199">
        <f t="shared" si="18"/>
        <v>0</v>
      </c>
      <c r="AT69" s="199">
        <f t="shared" si="19"/>
        <v>0</v>
      </c>
      <c r="AU69" s="202">
        <f t="shared" si="20"/>
        <v>0</v>
      </c>
      <c r="AV69" s="215">
        <v>80</v>
      </c>
      <c r="AW69" s="194">
        <f t="shared" si="21"/>
        <v>100</v>
      </c>
    </row>
    <row r="70" spans="1:49" ht="87" customHeight="1">
      <c r="A70" s="197" t="s">
        <v>156</v>
      </c>
      <c r="B70" s="195" t="s">
        <v>98</v>
      </c>
      <c r="C70" s="195" t="s">
        <v>106</v>
      </c>
      <c r="D70" s="195" t="s">
        <v>157</v>
      </c>
      <c r="E70" s="196"/>
      <c r="F70" s="172">
        <f t="shared" si="1"/>
        <v>140</v>
      </c>
      <c r="G70" s="173">
        <f>G71</f>
        <v>140</v>
      </c>
      <c r="H70" s="173"/>
      <c r="I70" s="174"/>
      <c r="J70" s="172">
        <f t="shared" si="2"/>
        <v>0</v>
      </c>
      <c r="K70" s="173">
        <f>'[1]прил2'!L56</f>
        <v>0</v>
      </c>
      <c r="L70" s="173">
        <f>'[1]прил2'!M56</f>
        <v>0</v>
      </c>
      <c r="M70" s="173">
        <f>'[1]прил2'!N56</f>
        <v>0</v>
      </c>
      <c r="N70" s="172">
        <f t="shared" si="4"/>
        <v>140</v>
      </c>
      <c r="O70" s="173">
        <f t="shared" si="5"/>
        <v>140</v>
      </c>
      <c r="P70" s="173">
        <f t="shared" si="5"/>
        <v>0</v>
      </c>
      <c r="Q70" s="173">
        <f t="shared" si="5"/>
        <v>0</v>
      </c>
      <c r="R70" s="198">
        <f t="shared" si="37"/>
        <v>-70</v>
      </c>
      <c r="S70" s="199">
        <f>S71</f>
        <v>-70</v>
      </c>
      <c r="T70" s="199">
        <f t="shared" si="38"/>
        <v>0</v>
      </c>
      <c r="U70" s="199">
        <f t="shared" si="39"/>
        <v>0</v>
      </c>
      <c r="V70" s="200">
        <f t="shared" si="7"/>
        <v>0</v>
      </c>
      <c r="W70" s="198">
        <f t="shared" si="8"/>
        <v>70</v>
      </c>
      <c r="X70" s="199">
        <f t="shared" si="22"/>
        <v>70</v>
      </c>
      <c r="Y70" s="173">
        <f>Y71</f>
        <v>0</v>
      </c>
      <c r="Z70" s="173">
        <f>Z71</f>
        <v>0</v>
      </c>
      <c r="AA70" s="174"/>
      <c r="AB70" s="188">
        <f t="shared" si="9"/>
        <v>0</v>
      </c>
      <c r="AC70" s="173"/>
      <c r="AD70" s="173"/>
      <c r="AE70" s="173"/>
      <c r="AF70" s="174"/>
      <c r="AG70" s="188">
        <f t="shared" si="10"/>
        <v>70</v>
      </c>
      <c r="AH70" s="199">
        <f t="shared" si="11"/>
        <v>70</v>
      </c>
      <c r="AI70" s="199">
        <f t="shared" si="12"/>
        <v>0</v>
      </c>
      <c r="AJ70" s="199">
        <f t="shared" si="13"/>
        <v>0</v>
      </c>
      <c r="AK70" s="201">
        <f t="shared" si="14"/>
        <v>0</v>
      </c>
      <c r="AL70" s="191">
        <f t="shared" si="15"/>
        <v>0</v>
      </c>
      <c r="AM70" s="173"/>
      <c r="AN70" s="173"/>
      <c r="AO70" s="173"/>
      <c r="AP70" s="174"/>
      <c r="AQ70" s="188">
        <f t="shared" si="16"/>
        <v>70</v>
      </c>
      <c r="AR70" s="199">
        <f t="shared" si="17"/>
        <v>70</v>
      </c>
      <c r="AS70" s="199">
        <f t="shared" si="18"/>
        <v>0</v>
      </c>
      <c r="AT70" s="199">
        <f t="shared" si="19"/>
        <v>0</v>
      </c>
      <c r="AU70" s="202">
        <f t="shared" si="20"/>
        <v>0</v>
      </c>
      <c r="AV70" s="305">
        <f>AV71</f>
        <v>70</v>
      </c>
      <c r="AW70" s="194">
        <f t="shared" si="21"/>
        <v>100</v>
      </c>
    </row>
    <row r="71" spans="1:49" ht="15">
      <c r="A71" s="197" t="s">
        <v>154</v>
      </c>
      <c r="B71" s="195" t="s">
        <v>98</v>
      </c>
      <c r="C71" s="195" t="s">
        <v>106</v>
      </c>
      <c r="D71" s="195" t="s">
        <v>157</v>
      </c>
      <c r="E71" s="196" t="s">
        <v>155</v>
      </c>
      <c r="F71" s="172">
        <f t="shared" si="1"/>
        <v>140</v>
      </c>
      <c r="G71" s="173">
        <f>'[1]прил2'!H56</f>
        <v>140</v>
      </c>
      <c r="H71" s="173"/>
      <c r="I71" s="174"/>
      <c r="J71" s="172">
        <f t="shared" si="2"/>
        <v>0</v>
      </c>
      <c r="K71" s="173">
        <f>K70</f>
        <v>0</v>
      </c>
      <c r="L71" s="173">
        <f>L70</f>
        <v>0</v>
      </c>
      <c r="M71" s="173">
        <f>M70</f>
        <v>0</v>
      </c>
      <c r="N71" s="172">
        <f t="shared" si="4"/>
        <v>140</v>
      </c>
      <c r="O71" s="173">
        <f t="shared" si="5"/>
        <v>140</v>
      </c>
      <c r="P71" s="173">
        <f t="shared" si="5"/>
        <v>0</v>
      </c>
      <c r="Q71" s="173">
        <f t="shared" si="5"/>
        <v>0</v>
      </c>
      <c r="R71" s="198">
        <f t="shared" si="37"/>
        <v>-70</v>
      </c>
      <c r="S71" s="199">
        <v>-70</v>
      </c>
      <c r="T71" s="199">
        <f t="shared" si="38"/>
        <v>0</v>
      </c>
      <c r="U71" s="199">
        <f t="shared" si="39"/>
        <v>0</v>
      </c>
      <c r="V71" s="200">
        <f t="shared" si="7"/>
        <v>0</v>
      </c>
      <c r="W71" s="198">
        <f t="shared" si="8"/>
        <v>70</v>
      </c>
      <c r="X71" s="199">
        <f t="shared" si="22"/>
        <v>70</v>
      </c>
      <c r="Y71" s="173">
        <v>0</v>
      </c>
      <c r="Z71" s="173">
        <v>0</v>
      </c>
      <c r="AA71" s="174"/>
      <c r="AB71" s="188">
        <f t="shared" si="9"/>
        <v>0</v>
      </c>
      <c r="AC71" s="173"/>
      <c r="AD71" s="173"/>
      <c r="AE71" s="173"/>
      <c r="AF71" s="174"/>
      <c r="AG71" s="188">
        <f t="shared" si="10"/>
        <v>70</v>
      </c>
      <c r="AH71" s="199">
        <f t="shared" si="11"/>
        <v>70</v>
      </c>
      <c r="AI71" s="199">
        <f t="shared" si="12"/>
        <v>0</v>
      </c>
      <c r="AJ71" s="199">
        <f t="shared" si="13"/>
        <v>0</v>
      </c>
      <c r="AK71" s="201">
        <f t="shared" si="14"/>
        <v>0</v>
      </c>
      <c r="AL71" s="191">
        <f t="shared" si="15"/>
        <v>0</v>
      </c>
      <c r="AM71" s="173"/>
      <c r="AN71" s="173"/>
      <c r="AO71" s="173"/>
      <c r="AP71" s="174"/>
      <c r="AQ71" s="188">
        <f t="shared" si="16"/>
        <v>70</v>
      </c>
      <c r="AR71" s="199">
        <f t="shared" si="17"/>
        <v>70</v>
      </c>
      <c r="AS71" s="199">
        <f t="shared" si="18"/>
        <v>0</v>
      </c>
      <c r="AT71" s="199">
        <f t="shared" si="19"/>
        <v>0</v>
      </c>
      <c r="AU71" s="202">
        <f t="shared" si="20"/>
        <v>0</v>
      </c>
      <c r="AV71" s="305">
        <f>AV72</f>
        <v>70</v>
      </c>
      <c r="AW71" s="194">
        <f t="shared" si="21"/>
        <v>100</v>
      </c>
    </row>
    <row r="72" spans="1:49" ht="134.25" customHeight="1">
      <c r="A72" s="197" t="s">
        <v>45</v>
      </c>
      <c r="B72" s="195" t="s">
        <v>98</v>
      </c>
      <c r="C72" s="195" t="s">
        <v>106</v>
      </c>
      <c r="D72" s="195" t="s">
        <v>44</v>
      </c>
      <c r="E72" s="196"/>
      <c r="F72" s="172"/>
      <c r="G72" s="173"/>
      <c r="H72" s="173"/>
      <c r="I72" s="174"/>
      <c r="J72" s="172"/>
      <c r="K72" s="173"/>
      <c r="L72" s="173"/>
      <c r="M72" s="173"/>
      <c r="N72" s="172"/>
      <c r="O72" s="173"/>
      <c r="P72" s="173"/>
      <c r="Q72" s="173"/>
      <c r="R72" s="198">
        <f>SUM(S72:V72)</f>
        <v>70</v>
      </c>
      <c r="S72" s="199">
        <f>S73</f>
        <v>70</v>
      </c>
      <c r="T72" s="199"/>
      <c r="U72" s="199"/>
      <c r="V72" s="200"/>
      <c r="W72" s="198">
        <f>SUM(X72:AA72)</f>
        <v>70</v>
      </c>
      <c r="X72" s="199">
        <f>O72+S72</f>
        <v>70</v>
      </c>
      <c r="Y72" s="173"/>
      <c r="Z72" s="173"/>
      <c r="AA72" s="174"/>
      <c r="AB72" s="188">
        <f t="shared" si="9"/>
        <v>0</v>
      </c>
      <c r="AC72" s="173"/>
      <c r="AD72" s="173"/>
      <c r="AE72" s="173"/>
      <c r="AF72" s="174"/>
      <c r="AG72" s="188">
        <f t="shared" si="10"/>
        <v>70</v>
      </c>
      <c r="AH72" s="199">
        <f t="shared" si="11"/>
        <v>70</v>
      </c>
      <c r="AI72" s="199">
        <f t="shared" si="12"/>
        <v>0</v>
      </c>
      <c r="AJ72" s="199">
        <f t="shared" si="13"/>
        <v>0</v>
      </c>
      <c r="AK72" s="201">
        <f t="shared" si="14"/>
        <v>0</v>
      </c>
      <c r="AL72" s="191">
        <f t="shared" si="15"/>
        <v>0</v>
      </c>
      <c r="AM72" s="173"/>
      <c r="AN72" s="173"/>
      <c r="AO72" s="173"/>
      <c r="AP72" s="174"/>
      <c r="AQ72" s="188">
        <f t="shared" si="16"/>
        <v>70</v>
      </c>
      <c r="AR72" s="199">
        <f t="shared" si="17"/>
        <v>70</v>
      </c>
      <c r="AS72" s="199">
        <f t="shared" si="18"/>
        <v>0</v>
      </c>
      <c r="AT72" s="199">
        <f t="shared" si="19"/>
        <v>0</v>
      </c>
      <c r="AU72" s="202">
        <f t="shared" si="20"/>
        <v>0</v>
      </c>
      <c r="AV72" s="305">
        <f>AV73</f>
        <v>70</v>
      </c>
      <c r="AW72" s="194">
        <f t="shared" si="21"/>
        <v>100</v>
      </c>
    </row>
    <row r="73" spans="1:49" ht="15">
      <c r="A73" s="197" t="s">
        <v>154</v>
      </c>
      <c r="B73" s="195" t="s">
        <v>98</v>
      </c>
      <c r="C73" s="195" t="s">
        <v>106</v>
      </c>
      <c r="D73" s="195" t="s">
        <v>44</v>
      </c>
      <c r="E73" s="196" t="s">
        <v>155</v>
      </c>
      <c r="F73" s="172"/>
      <c r="G73" s="173"/>
      <c r="H73" s="173"/>
      <c r="I73" s="174"/>
      <c r="J73" s="172"/>
      <c r="K73" s="173"/>
      <c r="L73" s="173"/>
      <c r="M73" s="173"/>
      <c r="N73" s="172"/>
      <c r="O73" s="173"/>
      <c r="P73" s="173"/>
      <c r="Q73" s="173"/>
      <c r="R73" s="198">
        <f>SUM(S73:V73)</f>
        <v>70</v>
      </c>
      <c r="S73" s="199">
        <v>70</v>
      </c>
      <c r="T73" s="199"/>
      <c r="U73" s="199"/>
      <c r="V73" s="200"/>
      <c r="W73" s="198">
        <f>SUM(X73:AA73)</f>
        <v>70</v>
      </c>
      <c r="X73" s="199">
        <f>O73+S73</f>
        <v>70</v>
      </c>
      <c r="Y73" s="199"/>
      <c r="Z73" s="199"/>
      <c r="AA73" s="174"/>
      <c r="AB73" s="188">
        <f t="shared" si="9"/>
        <v>0</v>
      </c>
      <c r="AC73" s="173"/>
      <c r="AD73" s="173"/>
      <c r="AE73" s="173"/>
      <c r="AF73" s="174"/>
      <c r="AG73" s="188">
        <f t="shared" si="10"/>
        <v>70</v>
      </c>
      <c r="AH73" s="199">
        <f t="shared" si="11"/>
        <v>70</v>
      </c>
      <c r="AI73" s="199">
        <f t="shared" si="12"/>
        <v>0</v>
      </c>
      <c r="AJ73" s="199">
        <f t="shared" si="13"/>
        <v>0</v>
      </c>
      <c r="AK73" s="201">
        <f t="shared" si="14"/>
        <v>0</v>
      </c>
      <c r="AL73" s="191">
        <f t="shared" si="15"/>
        <v>0</v>
      </c>
      <c r="AM73" s="173"/>
      <c r="AN73" s="173"/>
      <c r="AO73" s="173"/>
      <c r="AP73" s="174"/>
      <c r="AQ73" s="188">
        <f t="shared" si="16"/>
        <v>70</v>
      </c>
      <c r="AR73" s="199">
        <f t="shared" si="17"/>
        <v>70</v>
      </c>
      <c r="AS73" s="199">
        <f t="shared" si="18"/>
        <v>0</v>
      </c>
      <c r="AT73" s="199">
        <f t="shared" si="19"/>
        <v>0</v>
      </c>
      <c r="AU73" s="202">
        <f t="shared" si="20"/>
        <v>0</v>
      </c>
      <c r="AV73" s="215">
        <v>70</v>
      </c>
      <c r="AW73" s="194">
        <f t="shared" si="21"/>
        <v>100</v>
      </c>
    </row>
    <row r="74" spans="1:49" ht="57" customHeight="1">
      <c r="A74" s="197" t="s">
        <v>48</v>
      </c>
      <c r="B74" s="195" t="s">
        <v>98</v>
      </c>
      <c r="C74" s="195" t="s">
        <v>106</v>
      </c>
      <c r="D74" s="195" t="s">
        <v>47</v>
      </c>
      <c r="E74" s="196"/>
      <c r="F74" s="172"/>
      <c r="G74" s="173"/>
      <c r="H74" s="173"/>
      <c r="I74" s="174"/>
      <c r="J74" s="172"/>
      <c r="K74" s="173"/>
      <c r="L74" s="173"/>
      <c r="M74" s="173"/>
      <c r="N74" s="172"/>
      <c r="O74" s="173"/>
      <c r="P74" s="173"/>
      <c r="Q74" s="173"/>
      <c r="R74" s="198">
        <f>SUM(S74:V74)</f>
        <v>1504</v>
      </c>
      <c r="S74" s="199">
        <f>S75</f>
        <v>752</v>
      </c>
      <c r="T74" s="199"/>
      <c r="U74" s="199">
        <f>U75</f>
        <v>752</v>
      </c>
      <c r="V74" s="200"/>
      <c r="W74" s="198">
        <f>SUM(X74:AA74)</f>
        <v>1504</v>
      </c>
      <c r="X74" s="199">
        <f>S74+O74</f>
        <v>752</v>
      </c>
      <c r="Y74" s="199"/>
      <c r="Z74" s="199">
        <f>U74</f>
        <v>752</v>
      </c>
      <c r="AA74" s="174"/>
      <c r="AB74" s="188">
        <f t="shared" si="9"/>
        <v>-752</v>
      </c>
      <c r="AC74" s="173">
        <f>AC75</f>
        <v>-752</v>
      </c>
      <c r="AD74" s="173"/>
      <c r="AE74" s="173"/>
      <c r="AF74" s="174"/>
      <c r="AG74" s="188">
        <f t="shared" si="10"/>
        <v>752</v>
      </c>
      <c r="AH74" s="199">
        <f t="shared" si="11"/>
        <v>0</v>
      </c>
      <c r="AI74" s="199">
        <f t="shared" si="12"/>
        <v>0</v>
      </c>
      <c r="AJ74" s="199">
        <f t="shared" si="13"/>
        <v>752</v>
      </c>
      <c r="AK74" s="201">
        <f t="shared" si="14"/>
        <v>0</v>
      </c>
      <c r="AL74" s="191">
        <f t="shared" si="15"/>
        <v>0</v>
      </c>
      <c r="AM74" s="173"/>
      <c r="AN74" s="173"/>
      <c r="AO74" s="173"/>
      <c r="AP74" s="174"/>
      <c r="AQ74" s="188">
        <f t="shared" si="16"/>
        <v>752</v>
      </c>
      <c r="AR74" s="199">
        <f t="shared" si="17"/>
        <v>0</v>
      </c>
      <c r="AS74" s="199">
        <f t="shared" si="18"/>
        <v>0</v>
      </c>
      <c r="AT74" s="199">
        <f t="shared" si="19"/>
        <v>752</v>
      </c>
      <c r="AU74" s="202">
        <f t="shared" si="20"/>
        <v>0</v>
      </c>
      <c r="AV74" s="305">
        <f>AV75</f>
        <v>369.8</v>
      </c>
      <c r="AW74" s="194">
        <f t="shared" si="21"/>
        <v>49.17553191489362</v>
      </c>
    </row>
    <row r="75" spans="1:49" ht="72.75" customHeight="1">
      <c r="A75" s="197" t="s">
        <v>68</v>
      </c>
      <c r="B75" s="195" t="s">
        <v>98</v>
      </c>
      <c r="C75" s="195" t="s">
        <v>106</v>
      </c>
      <c r="D75" s="195" t="s">
        <v>49</v>
      </c>
      <c r="E75" s="196"/>
      <c r="F75" s="172"/>
      <c r="G75" s="173"/>
      <c r="H75" s="173"/>
      <c r="I75" s="174"/>
      <c r="J75" s="172"/>
      <c r="K75" s="173"/>
      <c r="L75" s="173"/>
      <c r="M75" s="173"/>
      <c r="N75" s="172"/>
      <c r="O75" s="173"/>
      <c r="P75" s="173"/>
      <c r="Q75" s="173"/>
      <c r="R75" s="198">
        <f>SUM(S75:V75)</f>
        <v>1504</v>
      </c>
      <c r="S75" s="199">
        <f>S76</f>
        <v>752</v>
      </c>
      <c r="T75" s="199"/>
      <c r="U75" s="199">
        <f>U76</f>
        <v>752</v>
      </c>
      <c r="V75" s="200"/>
      <c r="W75" s="198">
        <f>SUM(X75:AA75)</f>
        <v>1504</v>
      </c>
      <c r="X75" s="199">
        <f>S75+O75</f>
        <v>752</v>
      </c>
      <c r="Y75" s="199"/>
      <c r="Z75" s="199">
        <f>U75</f>
        <v>752</v>
      </c>
      <c r="AA75" s="174"/>
      <c r="AB75" s="188">
        <f t="shared" si="9"/>
        <v>-752</v>
      </c>
      <c r="AC75" s="173">
        <f>AC76</f>
        <v>-752</v>
      </c>
      <c r="AD75" s="173"/>
      <c r="AE75" s="173"/>
      <c r="AF75" s="174"/>
      <c r="AG75" s="188">
        <f t="shared" si="10"/>
        <v>752</v>
      </c>
      <c r="AH75" s="199">
        <f t="shared" si="11"/>
        <v>0</v>
      </c>
      <c r="AI75" s="199">
        <f t="shared" si="12"/>
        <v>0</v>
      </c>
      <c r="AJ75" s="199">
        <f t="shared" si="13"/>
        <v>752</v>
      </c>
      <c r="AK75" s="201">
        <f t="shared" si="14"/>
        <v>0</v>
      </c>
      <c r="AL75" s="191">
        <f t="shared" si="15"/>
        <v>0</v>
      </c>
      <c r="AM75" s="173"/>
      <c r="AN75" s="173"/>
      <c r="AO75" s="173"/>
      <c r="AP75" s="174"/>
      <c r="AQ75" s="188">
        <f t="shared" si="16"/>
        <v>752</v>
      </c>
      <c r="AR75" s="199">
        <f t="shared" si="17"/>
        <v>0</v>
      </c>
      <c r="AS75" s="199">
        <f t="shared" si="18"/>
        <v>0</v>
      </c>
      <c r="AT75" s="199">
        <f t="shared" si="19"/>
        <v>752</v>
      </c>
      <c r="AU75" s="202">
        <f t="shared" si="20"/>
        <v>0</v>
      </c>
      <c r="AV75" s="305">
        <f>AV76</f>
        <v>369.8</v>
      </c>
      <c r="AW75" s="194">
        <f t="shared" si="21"/>
        <v>49.17553191489362</v>
      </c>
    </row>
    <row r="76" spans="1:49" ht="15">
      <c r="A76" s="197" t="s">
        <v>154</v>
      </c>
      <c r="B76" s="195" t="s">
        <v>98</v>
      </c>
      <c r="C76" s="195" t="s">
        <v>106</v>
      </c>
      <c r="D76" s="195" t="s">
        <v>49</v>
      </c>
      <c r="E76" s="196" t="s">
        <v>155</v>
      </c>
      <c r="F76" s="172"/>
      <c r="G76" s="173"/>
      <c r="H76" s="173"/>
      <c r="I76" s="174"/>
      <c r="J76" s="172"/>
      <c r="K76" s="173"/>
      <c r="L76" s="173"/>
      <c r="M76" s="173"/>
      <c r="N76" s="172"/>
      <c r="O76" s="173"/>
      <c r="P76" s="173"/>
      <c r="Q76" s="173"/>
      <c r="R76" s="198">
        <f>SUM(S76:V76)</f>
        <v>1504</v>
      </c>
      <c r="S76" s="199">
        <v>752</v>
      </c>
      <c r="T76" s="199"/>
      <c r="U76" s="199">
        <v>752</v>
      </c>
      <c r="V76" s="200"/>
      <c r="W76" s="198">
        <f>SUM(X76:AA76)</f>
        <v>1504</v>
      </c>
      <c r="X76" s="199">
        <f>S76+O76</f>
        <v>752</v>
      </c>
      <c r="Y76" s="199"/>
      <c r="Z76" s="199">
        <f>U76</f>
        <v>752</v>
      </c>
      <c r="AA76" s="174"/>
      <c r="AB76" s="188">
        <f t="shared" si="9"/>
        <v>-752</v>
      </c>
      <c r="AC76" s="173">
        <v>-752</v>
      </c>
      <c r="AD76" s="173"/>
      <c r="AE76" s="173"/>
      <c r="AF76" s="174"/>
      <c r="AG76" s="188">
        <f t="shared" si="10"/>
        <v>752</v>
      </c>
      <c r="AH76" s="199">
        <f t="shared" si="11"/>
        <v>0</v>
      </c>
      <c r="AI76" s="199">
        <f t="shared" si="12"/>
        <v>0</v>
      </c>
      <c r="AJ76" s="199">
        <f t="shared" si="13"/>
        <v>752</v>
      </c>
      <c r="AK76" s="201">
        <f t="shared" si="14"/>
        <v>0</v>
      </c>
      <c r="AL76" s="191">
        <f t="shared" si="15"/>
        <v>0</v>
      </c>
      <c r="AM76" s="173"/>
      <c r="AN76" s="173"/>
      <c r="AO76" s="173"/>
      <c r="AP76" s="174"/>
      <c r="AQ76" s="188">
        <f t="shared" si="16"/>
        <v>752</v>
      </c>
      <c r="AR76" s="199">
        <f t="shared" si="17"/>
        <v>0</v>
      </c>
      <c r="AS76" s="199">
        <f t="shared" si="18"/>
        <v>0</v>
      </c>
      <c r="AT76" s="199">
        <f t="shared" si="19"/>
        <v>752</v>
      </c>
      <c r="AU76" s="202">
        <f t="shared" si="20"/>
        <v>0</v>
      </c>
      <c r="AV76" s="215">
        <v>369.8</v>
      </c>
      <c r="AW76" s="194">
        <f t="shared" si="21"/>
        <v>49.17553191489362</v>
      </c>
    </row>
    <row r="77" spans="1:49" ht="20.25" customHeight="1">
      <c r="A77" s="207" t="s">
        <v>140</v>
      </c>
      <c r="B77" s="195" t="s">
        <v>98</v>
      </c>
      <c r="C77" s="195" t="s">
        <v>106</v>
      </c>
      <c r="D77" s="195" t="s">
        <v>141</v>
      </c>
      <c r="E77" s="196"/>
      <c r="F77" s="172">
        <f>F78</f>
        <v>500</v>
      </c>
      <c r="G77" s="173">
        <f>G78</f>
        <v>500</v>
      </c>
      <c r="H77" s="173"/>
      <c r="I77" s="174"/>
      <c r="J77" s="172">
        <f t="shared" si="2"/>
        <v>0</v>
      </c>
      <c r="K77" s="173">
        <f>K78</f>
        <v>0</v>
      </c>
      <c r="L77" s="173">
        <f>L78</f>
        <v>0</v>
      </c>
      <c r="M77" s="173">
        <f>M78</f>
        <v>0</v>
      </c>
      <c r="N77" s="172">
        <f t="shared" si="4"/>
        <v>500</v>
      </c>
      <c r="O77" s="173">
        <f t="shared" si="5"/>
        <v>500</v>
      </c>
      <c r="P77" s="173">
        <f t="shared" si="5"/>
        <v>0</v>
      </c>
      <c r="Q77" s="173">
        <f t="shared" si="5"/>
        <v>0</v>
      </c>
      <c r="R77" s="198">
        <f t="shared" si="37"/>
        <v>0</v>
      </c>
      <c r="S77" s="199"/>
      <c r="T77" s="199">
        <f t="shared" si="38"/>
        <v>0</v>
      </c>
      <c r="U77" s="199">
        <f t="shared" si="39"/>
        <v>0</v>
      </c>
      <c r="V77" s="200">
        <f t="shared" si="7"/>
        <v>0</v>
      </c>
      <c r="W77" s="198">
        <f t="shared" si="8"/>
        <v>500</v>
      </c>
      <c r="X77" s="199">
        <f t="shared" si="22"/>
        <v>500</v>
      </c>
      <c r="Y77" s="199">
        <f>Y78</f>
        <v>0</v>
      </c>
      <c r="Z77" s="199">
        <f>Z78</f>
        <v>0</v>
      </c>
      <c r="AA77" s="174"/>
      <c r="AB77" s="188">
        <f t="shared" si="9"/>
        <v>1000</v>
      </c>
      <c r="AC77" s="173">
        <f>AC78</f>
        <v>1000</v>
      </c>
      <c r="AD77" s="173"/>
      <c r="AE77" s="173"/>
      <c r="AF77" s="174"/>
      <c r="AG77" s="188">
        <f t="shared" si="10"/>
        <v>1500</v>
      </c>
      <c r="AH77" s="199">
        <f t="shared" si="11"/>
        <v>1500</v>
      </c>
      <c r="AI77" s="199">
        <f t="shared" si="12"/>
        <v>0</v>
      </c>
      <c r="AJ77" s="199">
        <f t="shared" si="13"/>
        <v>0</v>
      </c>
      <c r="AK77" s="201">
        <f t="shared" si="14"/>
        <v>0</v>
      </c>
      <c r="AL77" s="191">
        <f t="shared" si="15"/>
        <v>0</v>
      </c>
      <c r="AM77" s="173"/>
      <c r="AN77" s="173"/>
      <c r="AO77" s="173"/>
      <c r="AP77" s="174"/>
      <c r="AQ77" s="188">
        <f t="shared" si="16"/>
        <v>1500</v>
      </c>
      <c r="AR77" s="199">
        <f t="shared" si="17"/>
        <v>1500</v>
      </c>
      <c r="AS77" s="199">
        <f t="shared" si="18"/>
        <v>0</v>
      </c>
      <c r="AT77" s="199">
        <f t="shared" si="19"/>
        <v>0</v>
      </c>
      <c r="AU77" s="202">
        <f t="shared" si="20"/>
        <v>0</v>
      </c>
      <c r="AV77" s="305">
        <f>AV78</f>
        <v>1425.1</v>
      </c>
      <c r="AW77" s="194">
        <f t="shared" si="21"/>
        <v>95.00666666666666</v>
      </c>
    </row>
    <row r="78" spans="1:49" ht="31.5" customHeight="1">
      <c r="A78" s="197" t="s">
        <v>158</v>
      </c>
      <c r="B78" s="195" t="s">
        <v>98</v>
      </c>
      <c r="C78" s="195" t="s">
        <v>106</v>
      </c>
      <c r="D78" s="206" t="s">
        <v>159</v>
      </c>
      <c r="E78" s="196"/>
      <c r="F78" s="172">
        <f t="shared" si="1"/>
        <v>500</v>
      </c>
      <c r="G78" s="173">
        <f>G79+G82</f>
        <v>500</v>
      </c>
      <c r="H78" s="173"/>
      <c r="I78" s="174"/>
      <c r="J78" s="172">
        <f t="shared" si="2"/>
        <v>0</v>
      </c>
      <c r="K78" s="173">
        <f>K79+K82</f>
        <v>0</v>
      </c>
      <c r="L78" s="173">
        <f>L79+L82</f>
        <v>0</v>
      </c>
      <c r="M78" s="173">
        <f>M79+M82</f>
        <v>0</v>
      </c>
      <c r="N78" s="172">
        <f t="shared" si="4"/>
        <v>500</v>
      </c>
      <c r="O78" s="173">
        <f t="shared" si="5"/>
        <v>500</v>
      </c>
      <c r="P78" s="173">
        <f t="shared" si="5"/>
        <v>0</v>
      </c>
      <c r="Q78" s="173">
        <f t="shared" si="5"/>
        <v>0</v>
      </c>
      <c r="R78" s="198">
        <f t="shared" si="37"/>
        <v>0</v>
      </c>
      <c r="S78" s="199"/>
      <c r="T78" s="199">
        <f t="shared" si="38"/>
        <v>0</v>
      </c>
      <c r="U78" s="199">
        <f t="shared" si="39"/>
        <v>0</v>
      </c>
      <c r="V78" s="200">
        <f t="shared" si="7"/>
        <v>0</v>
      </c>
      <c r="W78" s="198">
        <f t="shared" si="8"/>
        <v>500</v>
      </c>
      <c r="X78" s="199">
        <f t="shared" si="22"/>
        <v>500</v>
      </c>
      <c r="Y78" s="199">
        <f>Y79+Y82</f>
        <v>0</v>
      </c>
      <c r="Z78" s="199">
        <f>Z79+Z82</f>
        <v>0</v>
      </c>
      <c r="AA78" s="174"/>
      <c r="AB78" s="188">
        <f t="shared" si="9"/>
        <v>1000</v>
      </c>
      <c r="AC78" s="173">
        <f>AC85</f>
        <v>1000</v>
      </c>
      <c r="AD78" s="173"/>
      <c r="AE78" s="173"/>
      <c r="AF78" s="174"/>
      <c r="AG78" s="188">
        <f t="shared" si="10"/>
        <v>1500</v>
      </c>
      <c r="AH78" s="199">
        <f t="shared" si="11"/>
        <v>1500</v>
      </c>
      <c r="AI78" s="199">
        <f t="shared" si="12"/>
        <v>0</v>
      </c>
      <c r="AJ78" s="199">
        <f t="shared" si="13"/>
        <v>0</v>
      </c>
      <c r="AK78" s="201">
        <f t="shared" si="14"/>
        <v>0</v>
      </c>
      <c r="AL78" s="191">
        <f t="shared" si="15"/>
        <v>0</v>
      </c>
      <c r="AM78" s="173"/>
      <c r="AN78" s="173"/>
      <c r="AO78" s="173"/>
      <c r="AP78" s="174"/>
      <c r="AQ78" s="188">
        <f t="shared" si="16"/>
        <v>1500</v>
      </c>
      <c r="AR78" s="199">
        <f t="shared" si="17"/>
        <v>1500</v>
      </c>
      <c r="AS78" s="199">
        <f t="shared" si="18"/>
        <v>0</v>
      </c>
      <c r="AT78" s="199">
        <f t="shared" si="19"/>
        <v>0</v>
      </c>
      <c r="AU78" s="202">
        <f t="shared" si="20"/>
        <v>0</v>
      </c>
      <c r="AV78" s="215">
        <v>1425.1</v>
      </c>
      <c r="AW78" s="194">
        <f t="shared" si="21"/>
        <v>95.00666666666666</v>
      </c>
    </row>
    <row r="79" spans="1:49" ht="29.25" customHeight="1">
      <c r="A79" s="197" t="s">
        <v>160</v>
      </c>
      <c r="B79" s="195" t="s">
        <v>98</v>
      </c>
      <c r="C79" s="195" t="s">
        <v>106</v>
      </c>
      <c r="D79" s="206" t="s">
        <v>161</v>
      </c>
      <c r="E79" s="196"/>
      <c r="F79" s="172">
        <f t="shared" si="1"/>
        <v>270</v>
      </c>
      <c r="G79" s="173">
        <f>G80</f>
        <v>270</v>
      </c>
      <c r="H79" s="173"/>
      <c r="I79" s="174"/>
      <c r="J79" s="172">
        <f t="shared" si="2"/>
        <v>0</v>
      </c>
      <c r="K79" s="173">
        <f>K80</f>
        <v>0</v>
      </c>
      <c r="L79" s="173">
        <f>L80</f>
        <v>0</v>
      </c>
      <c r="M79" s="173">
        <f>M80</f>
        <v>0</v>
      </c>
      <c r="N79" s="172">
        <f t="shared" si="4"/>
        <v>270</v>
      </c>
      <c r="O79" s="173">
        <f t="shared" si="5"/>
        <v>270</v>
      </c>
      <c r="P79" s="173">
        <f t="shared" si="5"/>
        <v>0</v>
      </c>
      <c r="Q79" s="173">
        <f t="shared" si="5"/>
        <v>0</v>
      </c>
      <c r="R79" s="198">
        <f t="shared" si="37"/>
        <v>0</v>
      </c>
      <c r="S79" s="199"/>
      <c r="T79" s="199">
        <f t="shared" si="38"/>
        <v>0</v>
      </c>
      <c r="U79" s="199">
        <f t="shared" si="39"/>
        <v>0</v>
      </c>
      <c r="V79" s="200">
        <f t="shared" si="7"/>
        <v>0</v>
      </c>
      <c r="W79" s="198">
        <f t="shared" si="8"/>
        <v>270</v>
      </c>
      <c r="X79" s="199">
        <f t="shared" si="22"/>
        <v>270</v>
      </c>
      <c r="Y79" s="199">
        <f>Y80</f>
        <v>0</v>
      </c>
      <c r="Z79" s="199">
        <f>Z80</f>
        <v>0</v>
      </c>
      <c r="AA79" s="174"/>
      <c r="AB79" s="188">
        <f t="shared" si="9"/>
        <v>0</v>
      </c>
      <c r="AC79" s="173"/>
      <c r="AD79" s="173"/>
      <c r="AE79" s="173"/>
      <c r="AF79" s="174"/>
      <c r="AG79" s="188">
        <f t="shared" si="10"/>
        <v>270</v>
      </c>
      <c r="AH79" s="199">
        <f t="shared" si="11"/>
        <v>270</v>
      </c>
      <c r="AI79" s="199">
        <f t="shared" si="12"/>
        <v>0</v>
      </c>
      <c r="AJ79" s="199">
        <f t="shared" si="13"/>
        <v>0</v>
      </c>
      <c r="AK79" s="201">
        <f t="shared" si="14"/>
        <v>0</v>
      </c>
      <c r="AL79" s="191">
        <f t="shared" si="15"/>
        <v>0</v>
      </c>
      <c r="AM79" s="173"/>
      <c r="AN79" s="173"/>
      <c r="AO79" s="173"/>
      <c r="AP79" s="174"/>
      <c r="AQ79" s="188">
        <f t="shared" si="16"/>
        <v>270</v>
      </c>
      <c r="AR79" s="199">
        <f t="shared" si="17"/>
        <v>270</v>
      </c>
      <c r="AS79" s="199">
        <f t="shared" si="18"/>
        <v>0</v>
      </c>
      <c r="AT79" s="199">
        <f t="shared" si="19"/>
        <v>0</v>
      </c>
      <c r="AU79" s="202">
        <f t="shared" si="20"/>
        <v>0</v>
      </c>
      <c r="AV79" s="305">
        <f>AV81</f>
        <v>270</v>
      </c>
      <c r="AW79" s="194">
        <f t="shared" si="21"/>
        <v>100</v>
      </c>
    </row>
    <row r="80" spans="1:49" ht="0.75" customHeight="1" hidden="1">
      <c r="A80" s="197" t="s">
        <v>154</v>
      </c>
      <c r="B80" s="195" t="s">
        <v>98</v>
      </c>
      <c r="C80" s="195" t="s">
        <v>106</v>
      </c>
      <c r="D80" s="206" t="s">
        <v>161</v>
      </c>
      <c r="E80" s="196" t="s">
        <v>162</v>
      </c>
      <c r="F80" s="172">
        <f t="shared" si="1"/>
        <v>270</v>
      </c>
      <c r="G80" s="173">
        <f>'[1]прил2'!H60</f>
        <v>270</v>
      </c>
      <c r="H80" s="173"/>
      <c r="I80" s="174"/>
      <c r="J80" s="172">
        <f t="shared" si="2"/>
        <v>0</v>
      </c>
      <c r="K80" s="173">
        <f>'[1]прил2'!L60</f>
        <v>0</v>
      </c>
      <c r="L80" s="173">
        <f>'[1]прил2'!M60</f>
        <v>0</v>
      </c>
      <c r="M80" s="173">
        <f>'[1]прил2'!N60</f>
        <v>0</v>
      </c>
      <c r="N80" s="172">
        <f t="shared" si="4"/>
        <v>270</v>
      </c>
      <c r="O80" s="173">
        <f t="shared" si="5"/>
        <v>270</v>
      </c>
      <c r="P80" s="173">
        <f t="shared" si="5"/>
        <v>0</v>
      </c>
      <c r="Q80" s="173">
        <f t="shared" si="5"/>
        <v>0</v>
      </c>
      <c r="R80" s="198">
        <f>SUM(S80:V80)</f>
        <v>-270</v>
      </c>
      <c r="S80" s="199">
        <v>-270</v>
      </c>
      <c r="T80" s="199">
        <f t="shared" si="38"/>
        <v>0</v>
      </c>
      <c r="U80" s="199">
        <f t="shared" si="39"/>
        <v>0</v>
      </c>
      <c r="V80" s="200">
        <f t="shared" si="7"/>
        <v>0</v>
      </c>
      <c r="W80" s="198">
        <f t="shared" si="8"/>
        <v>0</v>
      </c>
      <c r="X80" s="199">
        <f t="shared" si="22"/>
        <v>0</v>
      </c>
      <c r="Y80" s="199">
        <v>0</v>
      </c>
      <c r="Z80" s="199">
        <v>0</v>
      </c>
      <c r="AA80" s="174"/>
      <c r="AB80" s="188">
        <f t="shared" si="9"/>
        <v>0</v>
      </c>
      <c r="AC80" s="173"/>
      <c r="AD80" s="173"/>
      <c r="AE80" s="173"/>
      <c r="AF80" s="174"/>
      <c r="AG80" s="188">
        <f t="shared" si="10"/>
        <v>0</v>
      </c>
      <c r="AH80" s="199">
        <f t="shared" si="11"/>
        <v>0</v>
      </c>
      <c r="AI80" s="199">
        <f t="shared" si="12"/>
        <v>0</v>
      </c>
      <c r="AJ80" s="199">
        <f t="shared" si="13"/>
        <v>0</v>
      </c>
      <c r="AK80" s="201">
        <f t="shared" si="14"/>
        <v>0</v>
      </c>
      <c r="AL80" s="191">
        <f t="shared" si="15"/>
        <v>0</v>
      </c>
      <c r="AM80" s="173"/>
      <c r="AN80" s="173"/>
      <c r="AO80" s="173"/>
      <c r="AP80" s="174"/>
      <c r="AQ80" s="188">
        <f t="shared" si="16"/>
        <v>0</v>
      </c>
      <c r="AR80" s="199">
        <f t="shared" si="17"/>
        <v>0</v>
      </c>
      <c r="AS80" s="199">
        <f t="shared" si="18"/>
        <v>0</v>
      </c>
      <c r="AT80" s="199">
        <f t="shared" si="19"/>
        <v>0</v>
      </c>
      <c r="AU80" s="202">
        <f t="shared" si="20"/>
        <v>0</v>
      </c>
      <c r="AV80" s="215"/>
      <c r="AW80" s="194" t="e">
        <f t="shared" si="21"/>
        <v>#DIV/0!</v>
      </c>
    </row>
    <row r="81" spans="1:49" ht="15">
      <c r="A81" s="197" t="s">
        <v>154</v>
      </c>
      <c r="B81" s="195" t="s">
        <v>98</v>
      </c>
      <c r="C81" s="195" t="s">
        <v>106</v>
      </c>
      <c r="D81" s="206" t="s">
        <v>161</v>
      </c>
      <c r="E81" s="196" t="s">
        <v>155</v>
      </c>
      <c r="F81" s="172"/>
      <c r="G81" s="173"/>
      <c r="H81" s="173"/>
      <c r="I81" s="174"/>
      <c r="J81" s="172"/>
      <c r="K81" s="173"/>
      <c r="L81" s="173"/>
      <c r="M81" s="173"/>
      <c r="N81" s="172"/>
      <c r="O81" s="173"/>
      <c r="P81" s="173"/>
      <c r="Q81" s="173"/>
      <c r="R81" s="198">
        <f>SUM(S81:V81)</f>
        <v>270</v>
      </c>
      <c r="S81" s="199">
        <v>270</v>
      </c>
      <c r="T81" s="199"/>
      <c r="U81" s="199"/>
      <c r="V81" s="200"/>
      <c r="W81" s="198">
        <f t="shared" si="8"/>
        <v>270</v>
      </c>
      <c r="X81" s="199">
        <f>O81+S81</f>
        <v>270</v>
      </c>
      <c r="Y81" s="199"/>
      <c r="Z81" s="199"/>
      <c r="AA81" s="174"/>
      <c r="AB81" s="188">
        <f t="shared" si="9"/>
        <v>0</v>
      </c>
      <c r="AC81" s="173"/>
      <c r="AD81" s="173"/>
      <c r="AE81" s="173"/>
      <c r="AF81" s="174"/>
      <c r="AG81" s="188">
        <f t="shared" si="10"/>
        <v>270</v>
      </c>
      <c r="AH81" s="199">
        <f t="shared" si="11"/>
        <v>270</v>
      </c>
      <c r="AI81" s="199">
        <f t="shared" si="12"/>
        <v>0</v>
      </c>
      <c r="AJ81" s="199">
        <f t="shared" si="13"/>
        <v>0</v>
      </c>
      <c r="AK81" s="201">
        <f t="shared" si="14"/>
        <v>0</v>
      </c>
      <c r="AL81" s="191">
        <f t="shared" si="15"/>
        <v>0</v>
      </c>
      <c r="AM81" s="173"/>
      <c r="AN81" s="173"/>
      <c r="AO81" s="173"/>
      <c r="AP81" s="174"/>
      <c r="AQ81" s="188">
        <f t="shared" si="16"/>
        <v>270</v>
      </c>
      <c r="AR81" s="199">
        <f t="shared" si="17"/>
        <v>270</v>
      </c>
      <c r="AS81" s="199">
        <f t="shared" si="18"/>
        <v>0</v>
      </c>
      <c r="AT81" s="199">
        <f t="shared" si="19"/>
        <v>0</v>
      </c>
      <c r="AU81" s="202">
        <f t="shared" si="20"/>
        <v>0</v>
      </c>
      <c r="AV81" s="215">
        <v>270</v>
      </c>
      <c r="AW81" s="194">
        <f t="shared" si="21"/>
        <v>100</v>
      </c>
    </row>
    <row r="82" spans="1:49" ht="24" customHeight="1">
      <c r="A82" s="197" t="s">
        <v>163</v>
      </c>
      <c r="B82" s="195" t="s">
        <v>98</v>
      </c>
      <c r="C82" s="195" t="s">
        <v>106</v>
      </c>
      <c r="D82" s="206" t="s">
        <v>164</v>
      </c>
      <c r="E82" s="196"/>
      <c r="F82" s="172">
        <f t="shared" si="1"/>
        <v>230</v>
      </c>
      <c r="G82" s="173">
        <f>G83</f>
        <v>230</v>
      </c>
      <c r="H82" s="173"/>
      <c r="I82" s="174"/>
      <c r="J82" s="172">
        <f t="shared" si="2"/>
        <v>0</v>
      </c>
      <c r="K82" s="173">
        <f>K83</f>
        <v>0</v>
      </c>
      <c r="L82" s="173">
        <f>L83</f>
        <v>0</v>
      </c>
      <c r="M82" s="173">
        <f>M83</f>
        <v>0</v>
      </c>
      <c r="N82" s="172">
        <f t="shared" si="4"/>
        <v>230</v>
      </c>
      <c r="O82" s="173">
        <f t="shared" si="5"/>
        <v>230</v>
      </c>
      <c r="P82" s="173">
        <f t="shared" si="5"/>
        <v>0</v>
      </c>
      <c r="Q82" s="173">
        <f t="shared" si="5"/>
        <v>0</v>
      </c>
      <c r="R82" s="198">
        <f t="shared" si="37"/>
        <v>0</v>
      </c>
      <c r="S82" s="199"/>
      <c r="T82" s="199">
        <f t="shared" si="38"/>
        <v>0</v>
      </c>
      <c r="U82" s="199">
        <f t="shared" si="39"/>
        <v>0</v>
      </c>
      <c r="V82" s="200">
        <f t="shared" si="7"/>
        <v>0</v>
      </c>
      <c r="W82" s="198">
        <f t="shared" si="8"/>
        <v>230</v>
      </c>
      <c r="X82" s="199">
        <f t="shared" si="22"/>
        <v>230</v>
      </c>
      <c r="Y82" s="199">
        <f>Y83</f>
        <v>0</v>
      </c>
      <c r="Z82" s="199">
        <f>Z83</f>
        <v>0</v>
      </c>
      <c r="AA82" s="174"/>
      <c r="AB82" s="188">
        <f t="shared" si="9"/>
        <v>0</v>
      </c>
      <c r="AC82" s="173"/>
      <c r="AD82" s="173"/>
      <c r="AE82" s="173"/>
      <c r="AF82" s="174"/>
      <c r="AG82" s="188">
        <f t="shared" si="10"/>
        <v>230</v>
      </c>
      <c r="AH82" s="199">
        <f t="shared" si="11"/>
        <v>230</v>
      </c>
      <c r="AI82" s="199">
        <f t="shared" si="12"/>
        <v>0</v>
      </c>
      <c r="AJ82" s="199">
        <f t="shared" si="13"/>
        <v>0</v>
      </c>
      <c r="AK82" s="201">
        <f t="shared" si="14"/>
        <v>0</v>
      </c>
      <c r="AL82" s="191">
        <f t="shared" si="15"/>
        <v>0</v>
      </c>
      <c r="AM82" s="173"/>
      <c r="AN82" s="173"/>
      <c r="AO82" s="173"/>
      <c r="AP82" s="174"/>
      <c r="AQ82" s="188">
        <f t="shared" si="16"/>
        <v>230</v>
      </c>
      <c r="AR82" s="199">
        <f t="shared" si="17"/>
        <v>230</v>
      </c>
      <c r="AS82" s="199">
        <f t="shared" si="18"/>
        <v>0</v>
      </c>
      <c r="AT82" s="199">
        <f t="shared" si="19"/>
        <v>0</v>
      </c>
      <c r="AU82" s="202">
        <f t="shared" si="20"/>
        <v>0</v>
      </c>
      <c r="AV82" s="305">
        <f>AV84</f>
        <v>230</v>
      </c>
      <c r="AW82" s="194">
        <f t="shared" si="21"/>
        <v>100</v>
      </c>
    </row>
    <row r="83" spans="1:49" ht="1.5" customHeight="1" hidden="1">
      <c r="A83" s="197" t="s">
        <v>154</v>
      </c>
      <c r="B83" s="195" t="s">
        <v>98</v>
      </c>
      <c r="C83" s="195" t="s">
        <v>106</v>
      </c>
      <c r="D83" s="206" t="s">
        <v>164</v>
      </c>
      <c r="E83" s="196" t="s">
        <v>162</v>
      </c>
      <c r="F83" s="172">
        <f t="shared" si="1"/>
        <v>230</v>
      </c>
      <c r="G83" s="173">
        <f>'[1]прил2'!H62</f>
        <v>230</v>
      </c>
      <c r="H83" s="173"/>
      <c r="I83" s="174"/>
      <c r="J83" s="172">
        <f t="shared" si="2"/>
        <v>0</v>
      </c>
      <c r="K83" s="173">
        <f>'[1]прил2'!L62</f>
        <v>0</v>
      </c>
      <c r="L83" s="173">
        <f>'[1]прил2'!M62</f>
        <v>0</v>
      </c>
      <c r="M83" s="173">
        <f>'[1]прил2'!N62</f>
        <v>0</v>
      </c>
      <c r="N83" s="172">
        <f t="shared" si="4"/>
        <v>230</v>
      </c>
      <c r="O83" s="173">
        <f t="shared" si="5"/>
        <v>230</v>
      </c>
      <c r="P83" s="173">
        <f t="shared" si="5"/>
        <v>0</v>
      </c>
      <c r="Q83" s="173">
        <f t="shared" si="5"/>
        <v>0</v>
      </c>
      <c r="R83" s="198">
        <f t="shared" si="37"/>
        <v>-230</v>
      </c>
      <c r="S83" s="199">
        <v>-230</v>
      </c>
      <c r="T83" s="199">
        <f t="shared" si="38"/>
        <v>0</v>
      </c>
      <c r="U83" s="199">
        <f t="shared" si="39"/>
        <v>0</v>
      </c>
      <c r="V83" s="200">
        <f t="shared" si="7"/>
        <v>0</v>
      </c>
      <c r="W83" s="198">
        <f t="shared" si="8"/>
        <v>0</v>
      </c>
      <c r="X83" s="199">
        <f t="shared" si="22"/>
        <v>0</v>
      </c>
      <c r="Y83" s="199">
        <v>0</v>
      </c>
      <c r="Z83" s="199">
        <v>0</v>
      </c>
      <c r="AA83" s="174"/>
      <c r="AB83" s="188">
        <f t="shared" si="9"/>
        <v>0</v>
      </c>
      <c r="AC83" s="173"/>
      <c r="AD83" s="173"/>
      <c r="AE83" s="173"/>
      <c r="AF83" s="174"/>
      <c r="AG83" s="188">
        <f t="shared" si="10"/>
        <v>0</v>
      </c>
      <c r="AH83" s="199">
        <f t="shared" si="11"/>
        <v>0</v>
      </c>
      <c r="AI83" s="199">
        <f t="shared" si="12"/>
        <v>0</v>
      </c>
      <c r="AJ83" s="199">
        <f t="shared" si="13"/>
        <v>0</v>
      </c>
      <c r="AK83" s="201">
        <f t="shared" si="14"/>
        <v>0</v>
      </c>
      <c r="AL83" s="191">
        <f t="shared" si="15"/>
        <v>0</v>
      </c>
      <c r="AM83" s="173"/>
      <c r="AN83" s="173"/>
      <c r="AO83" s="173"/>
      <c r="AP83" s="174"/>
      <c r="AQ83" s="188">
        <f t="shared" si="16"/>
        <v>0</v>
      </c>
      <c r="AR83" s="199">
        <f t="shared" si="17"/>
        <v>0</v>
      </c>
      <c r="AS83" s="199">
        <f t="shared" si="18"/>
        <v>0</v>
      </c>
      <c r="AT83" s="199">
        <f t="shared" si="19"/>
        <v>0</v>
      </c>
      <c r="AU83" s="202">
        <f t="shared" si="20"/>
        <v>0</v>
      </c>
      <c r="AV83" s="215"/>
      <c r="AW83" s="194" t="e">
        <f t="shared" si="21"/>
        <v>#DIV/0!</v>
      </c>
    </row>
    <row r="84" spans="1:49" ht="15">
      <c r="A84" s="197" t="s">
        <v>154</v>
      </c>
      <c r="B84" s="195" t="s">
        <v>98</v>
      </c>
      <c r="C84" s="195" t="s">
        <v>106</v>
      </c>
      <c r="D84" s="206" t="s">
        <v>164</v>
      </c>
      <c r="E84" s="196" t="s">
        <v>179</v>
      </c>
      <c r="F84" s="172"/>
      <c r="G84" s="173"/>
      <c r="H84" s="173"/>
      <c r="I84" s="174"/>
      <c r="J84" s="172"/>
      <c r="K84" s="173"/>
      <c r="L84" s="173"/>
      <c r="M84" s="173"/>
      <c r="N84" s="172"/>
      <c r="O84" s="173"/>
      <c r="P84" s="173"/>
      <c r="Q84" s="173"/>
      <c r="R84" s="198">
        <f t="shared" si="37"/>
        <v>230</v>
      </c>
      <c r="S84" s="199">
        <v>230</v>
      </c>
      <c r="T84" s="199"/>
      <c r="U84" s="199"/>
      <c r="V84" s="200"/>
      <c r="W84" s="198">
        <f t="shared" si="8"/>
        <v>230</v>
      </c>
      <c r="X84" s="199">
        <f t="shared" si="22"/>
        <v>230</v>
      </c>
      <c r="Y84" s="199"/>
      <c r="Z84" s="199"/>
      <c r="AA84" s="174"/>
      <c r="AB84" s="188">
        <f t="shared" si="9"/>
        <v>0</v>
      </c>
      <c r="AC84" s="173"/>
      <c r="AD84" s="173"/>
      <c r="AE84" s="173"/>
      <c r="AF84" s="174"/>
      <c r="AG84" s="188">
        <f t="shared" si="10"/>
        <v>230</v>
      </c>
      <c r="AH84" s="199">
        <f t="shared" si="11"/>
        <v>230</v>
      </c>
      <c r="AI84" s="199">
        <f t="shared" si="12"/>
        <v>0</v>
      </c>
      <c r="AJ84" s="199">
        <f t="shared" si="13"/>
        <v>0</v>
      </c>
      <c r="AK84" s="201">
        <f t="shared" si="14"/>
        <v>0</v>
      </c>
      <c r="AL84" s="191">
        <f t="shared" si="15"/>
        <v>0</v>
      </c>
      <c r="AM84" s="173"/>
      <c r="AN84" s="173"/>
      <c r="AO84" s="173"/>
      <c r="AP84" s="174"/>
      <c r="AQ84" s="188">
        <f t="shared" si="16"/>
        <v>230</v>
      </c>
      <c r="AR84" s="199">
        <f t="shared" si="17"/>
        <v>230</v>
      </c>
      <c r="AS84" s="199">
        <f t="shared" si="18"/>
        <v>0</v>
      </c>
      <c r="AT84" s="199">
        <f t="shared" si="19"/>
        <v>0</v>
      </c>
      <c r="AU84" s="202">
        <f t="shared" si="20"/>
        <v>0</v>
      </c>
      <c r="AV84" s="215">
        <v>230</v>
      </c>
      <c r="AW84" s="194">
        <f t="shared" si="21"/>
        <v>100</v>
      </c>
    </row>
    <row r="85" spans="1:49" ht="58.5" customHeight="1">
      <c r="A85" s="205" t="s">
        <v>69</v>
      </c>
      <c r="B85" s="195" t="s">
        <v>98</v>
      </c>
      <c r="C85" s="195" t="s">
        <v>106</v>
      </c>
      <c r="D85" s="206" t="s">
        <v>67</v>
      </c>
      <c r="E85" s="196"/>
      <c r="F85" s="172"/>
      <c r="G85" s="173"/>
      <c r="H85" s="173"/>
      <c r="I85" s="174"/>
      <c r="J85" s="172"/>
      <c r="K85" s="173"/>
      <c r="L85" s="173"/>
      <c r="M85" s="173"/>
      <c r="N85" s="172"/>
      <c r="O85" s="173"/>
      <c r="P85" s="173"/>
      <c r="Q85" s="173"/>
      <c r="R85" s="198"/>
      <c r="S85" s="199"/>
      <c r="T85" s="199"/>
      <c r="U85" s="199"/>
      <c r="V85" s="200"/>
      <c r="W85" s="198"/>
      <c r="X85" s="199"/>
      <c r="Y85" s="199"/>
      <c r="Z85" s="199"/>
      <c r="AA85" s="174"/>
      <c r="AB85" s="188">
        <f aca="true" t="shared" si="40" ref="AB85:AB149">SUM(AC85:AF85)</f>
        <v>1000</v>
      </c>
      <c r="AC85" s="173">
        <f>AC86</f>
        <v>1000</v>
      </c>
      <c r="AD85" s="173"/>
      <c r="AE85" s="173"/>
      <c r="AF85" s="174"/>
      <c r="AG85" s="188">
        <f aca="true" t="shared" si="41" ref="AG85:AG149">AH85+AI85+AJ85+AK85</f>
        <v>1000</v>
      </c>
      <c r="AH85" s="199">
        <f aca="true" t="shared" si="42" ref="AH85:AH149">X85+AC85</f>
        <v>1000</v>
      </c>
      <c r="AI85" s="199">
        <f aca="true" t="shared" si="43" ref="AI85:AI149">Y85+AD85</f>
        <v>0</v>
      </c>
      <c r="AJ85" s="199">
        <f aca="true" t="shared" si="44" ref="AJ85:AJ149">Z85+AE85</f>
        <v>0</v>
      </c>
      <c r="AK85" s="201">
        <f aca="true" t="shared" si="45" ref="AK85:AK149">AA85+AF85</f>
        <v>0</v>
      </c>
      <c r="AL85" s="191">
        <f aca="true" t="shared" si="46" ref="AL85:AL148">SUM(AM85:AP85)</f>
        <v>0</v>
      </c>
      <c r="AM85" s="173"/>
      <c r="AN85" s="173"/>
      <c r="AO85" s="173"/>
      <c r="AP85" s="174"/>
      <c r="AQ85" s="188">
        <f aca="true" t="shared" si="47" ref="AQ85:AQ148">SUM(AR85:AU85)</f>
        <v>1000</v>
      </c>
      <c r="AR85" s="199">
        <f aca="true" t="shared" si="48" ref="AR85:AR148">AH85+AM85</f>
        <v>1000</v>
      </c>
      <c r="AS85" s="199">
        <f aca="true" t="shared" si="49" ref="AS85:AS148">AI85+AN85</f>
        <v>0</v>
      </c>
      <c r="AT85" s="199">
        <f aca="true" t="shared" si="50" ref="AT85:AT148">AJ85+AO85</f>
        <v>0</v>
      </c>
      <c r="AU85" s="202">
        <f aca="true" t="shared" si="51" ref="AU85:AU148">AK85+AP85</f>
        <v>0</v>
      </c>
      <c r="AV85" s="215">
        <v>925.1</v>
      </c>
      <c r="AW85" s="194">
        <f aca="true" t="shared" si="52" ref="AW85:AW148">AV85/AQ85*100</f>
        <v>92.51</v>
      </c>
    </row>
    <row r="86" spans="1:49" ht="15">
      <c r="A86" s="205" t="s">
        <v>154</v>
      </c>
      <c r="B86" s="195" t="s">
        <v>98</v>
      </c>
      <c r="C86" s="195" t="s">
        <v>106</v>
      </c>
      <c r="D86" s="206" t="s">
        <v>67</v>
      </c>
      <c r="E86" s="196" t="s">
        <v>155</v>
      </c>
      <c r="F86" s="172"/>
      <c r="G86" s="173"/>
      <c r="H86" s="173"/>
      <c r="I86" s="174"/>
      <c r="J86" s="172"/>
      <c r="K86" s="173"/>
      <c r="L86" s="173"/>
      <c r="M86" s="173"/>
      <c r="N86" s="172"/>
      <c r="O86" s="173"/>
      <c r="P86" s="173"/>
      <c r="Q86" s="173"/>
      <c r="R86" s="198"/>
      <c r="S86" s="199"/>
      <c r="T86" s="199"/>
      <c r="U86" s="199"/>
      <c r="V86" s="200"/>
      <c r="W86" s="198"/>
      <c r="X86" s="199"/>
      <c r="Y86" s="199"/>
      <c r="Z86" s="199"/>
      <c r="AA86" s="174"/>
      <c r="AB86" s="188">
        <f t="shared" si="40"/>
        <v>1000</v>
      </c>
      <c r="AC86" s="173">
        <v>1000</v>
      </c>
      <c r="AD86" s="173"/>
      <c r="AE86" s="173"/>
      <c r="AF86" s="174"/>
      <c r="AG86" s="188">
        <f t="shared" si="41"/>
        <v>1000</v>
      </c>
      <c r="AH86" s="199">
        <f t="shared" si="42"/>
        <v>1000</v>
      </c>
      <c r="AI86" s="199">
        <f t="shared" si="43"/>
        <v>0</v>
      </c>
      <c r="AJ86" s="199">
        <f t="shared" si="44"/>
        <v>0</v>
      </c>
      <c r="AK86" s="201">
        <f t="shared" si="45"/>
        <v>0</v>
      </c>
      <c r="AL86" s="191">
        <f t="shared" si="46"/>
        <v>0</v>
      </c>
      <c r="AM86" s="173"/>
      <c r="AN86" s="173"/>
      <c r="AO86" s="173"/>
      <c r="AP86" s="174"/>
      <c r="AQ86" s="188">
        <f t="shared" si="47"/>
        <v>1000</v>
      </c>
      <c r="AR86" s="199">
        <f t="shared" si="48"/>
        <v>1000</v>
      </c>
      <c r="AS86" s="199">
        <f t="shared" si="49"/>
        <v>0</v>
      </c>
      <c r="AT86" s="199">
        <f t="shared" si="50"/>
        <v>0</v>
      </c>
      <c r="AU86" s="202">
        <f t="shared" si="51"/>
        <v>0</v>
      </c>
      <c r="AV86" s="215">
        <v>925.1</v>
      </c>
      <c r="AW86" s="194">
        <f t="shared" si="52"/>
        <v>92.51</v>
      </c>
    </row>
    <row r="87" spans="1:49" ht="15">
      <c r="A87" s="208" t="s">
        <v>165</v>
      </c>
      <c r="B87" s="186" t="s">
        <v>98</v>
      </c>
      <c r="C87" s="186" t="s">
        <v>110</v>
      </c>
      <c r="D87" s="209"/>
      <c r="E87" s="187"/>
      <c r="F87" s="188"/>
      <c r="G87" s="189"/>
      <c r="H87" s="189"/>
      <c r="I87" s="190"/>
      <c r="J87" s="188">
        <f t="shared" si="2"/>
        <v>800</v>
      </c>
      <c r="K87" s="189">
        <f aca="true" t="shared" si="53" ref="K87:M89">K88</f>
        <v>800</v>
      </c>
      <c r="L87" s="189">
        <f t="shared" si="53"/>
        <v>0</v>
      </c>
      <c r="M87" s="189">
        <f t="shared" si="53"/>
        <v>0</v>
      </c>
      <c r="N87" s="188">
        <f t="shared" si="4"/>
        <v>800</v>
      </c>
      <c r="O87" s="189">
        <f t="shared" si="5"/>
        <v>800</v>
      </c>
      <c r="P87" s="189">
        <f t="shared" si="5"/>
        <v>0</v>
      </c>
      <c r="Q87" s="189">
        <f t="shared" si="5"/>
        <v>0</v>
      </c>
      <c r="R87" s="188">
        <f t="shared" si="37"/>
        <v>0</v>
      </c>
      <c r="S87" s="189"/>
      <c r="T87" s="189">
        <f t="shared" si="38"/>
        <v>0</v>
      </c>
      <c r="U87" s="189">
        <f t="shared" si="39"/>
        <v>0</v>
      </c>
      <c r="V87" s="191">
        <f t="shared" si="7"/>
        <v>0</v>
      </c>
      <c r="W87" s="188">
        <f t="shared" si="8"/>
        <v>800</v>
      </c>
      <c r="X87" s="189">
        <f t="shared" si="22"/>
        <v>800</v>
      </c>
      <c r="Y87" s="193">
        <f aca="true" t="shared" si="54" ref="Y87:Z89">Y88</f>
        <v>0</v>
      </c>
      <c r="Z87" s="193">
        <f t="shared" si="54"/>
        <v>0</v>
      </c>
      <c r="AA87" s="210"/>
      <c r="AB87" s="188">
        <f t="shared" si="40"/>
        <v>50</v>
      </c>
      <c r="AC87" s="189">
        <f>AC88</f>
        <v>50</v>
      </c>
      <c r="AD87" s="189"/>
      <c r="AE87" s="189"/>
      <c r="AF87" s="190"/>
      <c r="AG87" s="188">
        <f t="shared" si="41"/>
        <v>850</v>
      </c>
      <c r="AH87" s="189">
        <f t="shared" si="42"/>
        <v>850</v>
      </c>
      <c r="AI87" s="189">
        <f t="shared" si="43"/>
        <v>0</v>
      </c>
      <c r="AJ87" s="189">
        <f t="shared" si="44"/>
        <v>0</v>
      </c>
      <c r="AK87" s="190">
        <f t="shared" si="45"/>
        <v>0</v>
      </c>
      <c r="AL87" s="191">
        <f t="shared" si="46"/>
        <v>0</v>
      </c>
      <c r="AM87" s="173"/>
      <c r="AN87" s="173"/>
      <c r="AO87" s="173"/>
      <c r="AP87" s="174"/>
      <c r="AQ87" s="188">
        <f t="shared" si="47"/>
        <v>850</v>
      </c>
      <c r="AR87" s="189">
        <f t="shared" si="48"/>
        <v>850</v>
      </c>
      <c r="AS87" s="189">
        <f t="shared" si="49"/>
        <v>0</v>
      </c>
      <c r="AT87" s="189">
        <f t="shared" si="50"/>
        <v>0</v>
      </c>
      <c r="AU87" s="192">
        <f t="shared" si="51"/>
        <v>0</v>
      </c>
      <c r="AV87" s="304">
        <f>AV88</f>
        <v>850</v>
      </c>
      <c r="AW87" s="194">
        <f t="shared" si="52"/>
        <v>100</v>
      </c>
    </row>
    <row r="88" spans="1:49" ht="15">
      <c r="A88" s="205" t="s">
        <v>166</v>
      </c>
      <c r="B88" s="211" t="s">
        <v>98</v>
      </c>
      <c r="C88" s="211" t="s">
        <v>110</v>
      </c>
      <c r="D88" s="212" t="s">
        <v>167</v>
      </c>
      <c r="E88" s="196"/>
      <c r="F88" s="172"/>
      <c r="G88" s="173"/>
      <c r="H88" s="173"/>
      <c r="I88" s="174"/>
      <c r="J88" s="172">
        <f t="shared" si="2"/>
        <v>800</v>
      </c>
      <c r="K88" s="173">
        <f t="shared" si="53"/>
        <v>800</v>
      </c>
      <c r="L88" s="173">
        <f t="shared" si="53"/>
        <v>0</v>
      </c>
      <c r="M88" s="173">
        <f t="shared" si="53"/>
        <v>0</v>
      </c>
      <c r="N88" s="172">
        <f t="shared" si="4"/>
        <v>800</v>
      </c>
      <c r="O88" s="173">
        <f t="shared" si="5"/>
        <v>800</v>
      </c>
      <c r="P88" s="173">
        <f t="shared" si="5"/>
        <v>0</v>
      </c>
      <c r="Q88" s="173">
        <f t="shared" si="5"/>
        <v>0</v>
      </c>
      <c r="R88" s="198">
        <f t="shared" si="37"/>
        <v>0</v>
      </c>
      <c r="S88" s="199"/>
      <c r="T88" s="199">
        <f t="shared" si="38"/>
        <v>0</v>
      </c>
      <c r="U88" s="199">
        <f t="shared" si="39"/>
        <v>0</v>
      </c>
      <c r="V88" s="200">
        <f t="shared" si="7"/>
        <v>0</v>
      </c>
      <c r="W88" s="198">
        <f t="shared" si="8"/>
        <v>800</v>
      </c>
      <c r="X88" s="199">
        <f t="shared" si="22"/>
        <v>800</v>
      </c>
      <c r="Y88" s="203">
        <f t="shared" si="54"/>
        <v>0</v>
      </c>
      <c r="Z88" s="213">
        <f t="shared" si="54"/>
        <v>0</v>
      </c>
      <c r="AA88" s="214"/>
      <c r="AB88" s="188">
        <f t="shared" si="40"/>
        <v>50</v>
      </c>
      <c r="AC88" s="173">
        <f>AC89</f>
        <v>50</v>
      </c>
      <c r="AD88" s="173"/>
      <c r="AE88" s="173"/>
      <c r="AF88" s="174"/>
      <c r="AG88" s="188">
        <f t="shared" si="41"/>
        <v>850</v>
      </c>
      <c r="AH88" s="199">
        <f t="shared" si="42"/>
        <v>850</v>
      </c>
      <c r="AI88" s="199">
        <f t="shared" si="43"/>
        <v>0</v>
      </c>
      <c r="AJ88" s="199">
        <f t="shared" si="44"/>
        <v>0</v>
      </c>
      <c r="AK88" s="201">
        <f t="shared" si="45"/>
        <v>0</v>
      </c>
      <c r="AL88" s="191">
        <f t="shared" si="46"/>
        <v>0</v>
      </c>
      <c r="AM88" s="173"/>
      <c r="AN88" s="173"/>
      <c r="AO88" s="173"/>
      <c r="AP88" s="174"/>
      <c r="AQ88" s="188">
        <f t="shared" si="47"/>
        <v>850</v>
      </c>
      <c r="AR88" s="199">
        <f t="shared" si="48"/>
        <v>850</v>
      </c>
      <c r="AS88" s="199">
        <f t="shared" si="49"/>
        <v>0</v>
      </c>
      <c r="AT88" s="199">
        <f t="shared" si="50"/>
        <v>0</v>
      </c>
      <c r="AU88" s="202">
        <f t="shared" si="51"/>
        <v>0</v>
      </c>
      <c r="AV88" s="305">
        <f>AV89</f>
        <v>850</v>
      </c>
      <c r="AW88" s="194">
        <f t="shared" si="52"/>
        <v>100</v>
      </c>
    </row>
    <row r="89" spans="1:49" ht="30.75" customHeight="1">
      <c r="A89" s="205" t="s">
        <v>168</v>
      </c>
      <c r="B89" s="211" t="s">
        <v>98</v>
      </c>
      <c r="C89" s="211" t="s">
        <v>110</v>
      </c>
      <c r="D89" s="212" t="s">
        <v>169</v>
      </c>
      <c r="E89" s="196"/>
      <c r="F89" s="172"/>
      <c r="G89" s="173"/>
      <c r="H89" s="173"/>
      <c r="I89" s="174"/>
      <c r="J89" s="172">
        <f t="shared" si="2"/>
        <v>800</v>
      </c>
      <c r="K89" s="173">
        <f t="shared" si="53"/>
        <v>800</v>
      </c>
      <c r="L89" s="173">
        <f t="shared" si="53"/>
        <v>0</v>
      </c>
      <c r="M89" s="173">
        <f t="shared" si="53"/>
        <v>0</v>
      </c>
      <c r="N89" s="172">
        <f t="shared" si="4"/>
        <v>800</v>
      </c>
      <c r="O89" s="173">
        <f t="shared" si="5"/>
        <v>800</v>
      </c>
      <c r="P89" s="173">
        <f t="shared" si="5"/>
        <v>0</v>
      </c>
      <c r="Q89" s="173">
        <f t="shared" si="5"/>
        <v>0</v>
      </c>
      <c r="R89" s="198">
        <f t="shared" si="37"/>
        <v>0</v>
      </c>
      <c r="S89" s="199"/>
      <c r="T89" s="199">
        <f t="shared" si="38"/>
        <v>0</v>
      </c>
      <c r="U89" s="199">
        <f t="shared" si="39"/>
        <v>0</v>
      </c>
      <c r="V89" s="200">
        <f t="shared" si="7"/>
        <v>0</v>
      </c>
      <c r="W89" s="198">
        <f t="shared" si="8"/>
        <v>800</v>
      </c>
      <c r="X89" s="199">
        <f t="shared" si="22"/>
        <v>800</v>
      </c>
      <c r="Y89" s="203">
        <f t="shared" si="54"/>
        <v>0</v>
      </c>
      <c r="Z89" s="213">
        <f t="shared" si="54"/>
        <v>0</v>
      </c>
      <c r="AA89" s="214"/>
      <c r="AB89" s="188">
        <f t="shared" si="40"/>
        <v>50</v>
      </c>
      <c r="AC89" s="173">
        <f>AC91</f>
        <v>50</v>
      </c>
      <c r="AD89" s="173"/>
      <c r="AE89" s="173"/>
      <c r="AF89" s="174"/>
      <c r="AG89" s="188">
        <f t="shared" si="41"/>
        <v>850</v>
      </c>
      <c r="AH89" s="199">
        <f t="shared" si="42"/>
        <v>850</v>
      </c>
      <c r="AI89" s="199">
        <f t="shared" si="43"/>
        <v>0</v>
      </c>
      <c r="AJ89" s="199">
        <f t="shared" si="44"/>
        <v>0</v>
      </c>
      <c r="AK89" s="201">
        <f t="shared" si="45"/>
        <v>0</v>
      </c>
      <c r="AL89" s="191">
        <f t="shared" si="46"/>
        <v>0</v>
      </c>
      <c r="AM89" s="173"/>
      <c r="AN89" s="173"/>
      <c r="AO89" s="173"/>
      <c r="AP89" s="174"/>
      <c r="AQ89" s="188">
        <f t="shared" si="47"/>
        <v>850</v>
      </c>
      <c r="AR89" s="199">
        <f t="shared" si="48"/>
        <v>850</v>
      </c>
      <c r="AS89" s="199">
        <f t="shared" si="49"/>
        <v>0</v>
      </c>
      <c r="AT89" s="199">
        <f t="shared" si="50"/>
        <v>0</v>
      </c>
      <c r="AU89" s="202">
        <f t="shared" si="51"/>
        <v>0</v>
      </c>
      <c r="AV89" s="305">
        <f>AV91</f>
        <v>850</v>
      </c>
      <c r="AW89" s="194">
        <f t="shared" si="52"/>
        <v>100</v>
      </c>
    </row>
    <row r="90" spans="1:49" ht="15" hidden="1">
      <c r="A90" s="205" t="s">
        <v>170</v>
      </c>
      <c r="B90" s="211" t="s">
        <v>98</v>
      </c>
      <c r="C90" s="211" t="s">
        <v>110</v>
      </c>
      <c r="D90" s="212" t="s">
        <v>169</v>
      </c>
      <c r="E90" s="196" t="s">
        <v>131</v>
      </c>
      <c r="F90" s="172"/>
      <c r="G90" s="173"/>
      <c r="H90" s="173"/>
      <c r="I90" s="174"/>
      <c r="J90" s="172">
        <f t="shared" si="2"/>
        <v>800</v>
      </c>
      <c r="K90" s="173">
        <f>'[1]прил2'!L66</f>
        <v>800</v>
      </c>
      <c r="L90" s="173">
        <f>'[1]прил2'!M66</f>
        <v>0</v>
      </c>
      <c r="M90" s="173">
        <f>'[1]прил2'!N66</f>
        <v>0</v>
      </c>
      <c r="N90" s="172">
        <f t="shared" si="4"/>
        <v>800</v>
      </c>
      <c r="O90" s="173">
        <f t="shared" si="5"/>
        <v>800</v>
      </c>
      <c r="P90" s="173">
        <f t="shared" si="5"/>
        <v>0</v>
      </c>
      <c r="Q90" s="173">
        <f t="shared" si="5"/>
        <v>0</v>
      </c>
      <c r="R90" s="198">
        <f t="shared" si="37"/>
        <v>-800</v>
      </c>
      <c r="S90" s="199">
        <v>-800</v>
      </c>
      <c r="T90" s="199">
        <f t="shared" si="38"/>
        <v>0</v>
      </c>
      <c r="U90" s="199">
        <f t="shared" si="39"/>
        <v>0</v>
      </c>
      <c r="V90" s="200">
        <f t="shared" si="7"/>
        <v>0</v>
      </c>
      <c r="W90" s="198">
        <f t="shared" si="8"/>
        <v>0</v>
      </c>
      <c r="X90" s="199">
        <f t="shared" si="22"/>
        <v>0</v>
      </c>
      <c r="Y90" s="203">
        <v>0</v>
      </c>
      <c r="Z90" s="213">
        <v>0</v>
      </c>
      <c r="AA90" s="214"/>
      <c r="AB90" s="188">
        <f t="shared" si="40"/>
        <v>0</v>
      </c>
      <c r="AC90" s="173"/>
      <c r="AD90" s="173"/>
      <c r="AE90" s="173"/>
      <c r="AF90" s="174"/>
      <c r="AG90" s="188">
        <f t="shared" si="41"/>
        <v>0</v>
      </c>
      <c r="AH90" s="199">
        <f t="shared" si="42"/>
        <v>0</v>
      </c>
      <c r="AI90" s="199">
        <f t="shared" si="43"/>
        <v>0</v>
      </c>
      <c r="AJ90" s="199">
        <f t="shared" si="44"/>
        <v>0</v>
      </c>
      <c r="AK90" s="201">
        <f t="shared" si="45"/>
        <v>0</v>
      </c>
      <c r="AL90" s="191">
        <f t="shared" si="46"/>
        <v>0</v>
      </c>
      <c r="AM90" s="173"/>
      <c r="AN90" s="173"/>
      <c r="AO90" s="173"/>
      <c r="AP90" s="174"/>
      <c r="AQ90" s="188">
        <f t="shared" si="47"/>
        <v>0</v>
      </c>
      <c r="AR90" s="199">
        <f t="shared" si="48"/>
        <v>0</v>
      </c>
      <c r="AS90" s="199">
        <f t="shared" si="49"/>
        <v>0</v>
      </c>
      <c r="AT90" s="199">
        <f t="shared" si="50"/>
        <v>0</v>
      </c>
      <c r="AU90" s="202">
        <f t="shared" si="51"/>
        <v>0</v>
      </c>
      <c r="AV90" s="215"/>
      <c r="AW90" s="194" t="e">
        <f t="shared" si="52"/>
        <v>#DIV/0!</v>
      </c>
    </row>
    <row r="91" spans="1:49" ht="19.5" customHeight="1">
      <c r="A91" s="205" t="s">
        <v>103</v>
      </c>
      <c r="B91" s="211" t="s">
        <v>98</v>
      </c>
      <c r="C91" s="211" t="s">
        <v>110</v>
      </c>
      <c r="D91" s="212" t="s">
        <v>169</v>
      </c>
      <c r="E91" s="196" t="s">
        <v>104</v>
      </c>
      <c r="F91" s="172"/>
      <c r="G91" s="173"/>
      <c r="H91" s="173"/>
      <c r="I91" s="174"/>
      <c r="J91" s="172"/>
      <c r="K91" s="173"/>
      <c r="L91" s="173"/>
      <c r="M91" s="173"/>
      <c r="N91" s="172"/>
      <c r="O91" s="173"/>
      <c r="P91" s="173"/>
      <c r="Q91" s="173"/>
      <c r="R91" s="198">
        <f t="shared" si="37"/>
        <v>800</v>
      </c>
      <c r="S91" s="199">
        <v>800</v>
      </c>
      <c r="T91" s="199"/>
      <c r="U91" s="199"/>
      <c r="V91" s="200"/>
      <c r="W91" s="198">
        <f t="shared" si="8"/>
        <v>800</v>
      </c>
      <c r="X91" s="199">
        <v>800</v>
      </c>
      <c r="Y91" s="203"/>
      <c r="Z91" s="213"/>
      <c r="AA91" s="214"/>
      <c r="AB91" s="188">
        <f t="shared" si="40"/>
        <v>50</v>
      </c>
      <c r="AC91" s="173">
        <v>50</v>
      </c>
      <c r="AD91" s="173"/>
      <c r="AE91" s="173"/>
      <c r="AF91" s="174"/>
      <c r="AG91" s="188">
        <f t="shared" si="41"/>
        <v>850</v>
      </c>
      <c r="AH91" s="199">
        <f t="shared" si="42"/>
        <v>850</v>
      </c>
      <c r="AI91" s="199">
        <f t="shared" si="43"/>
        <v>0</v>
      </c>
      <c r="AJ91" s="199">
        <f t="shared" si="44"/>
        <v>0</v>
      </c>
      <c r="AK91" s="201">
        <f t="shared" si="45"/>
        <v>0</v>
      </c>
      <c r="AL91" s="191">
        <f t="shared" si="46"/>
        <v>0</v>
      </c>
      <c r="AM91" s="173"/>
      <c r="AN91" s="173"/>
      <c r="AO91" s="173"/>
      <c r="AP91" s="174"/>
      <c r="AQ91" s="188">
        <f t="shared" si="47"/>
        <v>850</v>
      </c>
      <c r="AR91" s="199">
        <f t="shared" si="48"/>
        <v>850</v>
      </c>
      <c r="AS91" s="199">
        <f t="shared" si="49"/>
        <v>0</v>
      </c>
      <c r="AT91" s="199">
        <f t="shared" si="50"/>
        <v>0</v>
      </c>
      <c r="AU91" s="202">
        <f t="shared" si="51"/>
        <v>0</v>
      </c>
      <c r="AV91" s="215">
        <v>850</v>
      </c>
      <c r="AW91" s="194">
        <f t="shared" si="52"/>
        <v>100</v>
      </c>
    </row>
    <row r="92" spans="1:49" ht="12" customHeight="1">
      <c r="A92" s="185" t="s">
        <v>171</v>
      </c>
      <c r="B92" s="186" t="s">
        <v>98</v>
      </c>
      <c r="C92" s="186" t="s">
        <v>172</v>
      </c>
      <c r="D92" s="195"/>
      <c r="E92" s="196"/>
      <c r="F92" s="188">
        <f t="shared" si="1"/>
        <v>21221</v>
      </c>
      <c r="G92" s="189">
        <f>G93+G100</f>
        <v>9549.5</v>
      </c>
      <c r="H92" s="189"/>
      <c r="I92" s="190">
        <f>I93</f>
        <v>11671.5</v>
      </c>
      <c r="J92" s="188">
        <f t="shared" si="2"/>
        <v>-2000</v>
      </c>
      <c r="K92" s="189">
        <f>K93+K97+K100</f>
        <v>-2000</v>
      </c>
      <c r="L92" s="189">
        <f>L93+L97+L100</f>
        <v>0</v>
      </c>
      <c r="M92" s="189">
        <f>M93+M97+M100</f>
        <v>0</v>
      </c>
      <c r="N92" s="188">
        <f t="shared" si="4"/>
        <v>19221</v>
      </c>
      <c r="O92" s="189">
        <f t="shared" si="5"/>
        <v>7549.5</v>
      </c>
      <c r="P92" s="189">
        <f t="shared" si="5"/>
        <v>0</v>
      </c>
      <c r="Q92" s="189">
        <f t="shared" si="5"/>
        <v>11671.5</v>
      </c>
      <c r="R92" s="188">
        <f t="shared" si="37"/>
        <v>0</v>
      </c>
      <c r="S92" s="189">
        <f>S93+S100</f>
        <v>0</v>
      </c>
      <c r="T92" s="189">
        <f t="shared" si="38"/>
        <v>0</v>
      </c>
      <c r="U92" s="189">
        <f t="shared" si="39"/>
        <v>0</v>
      </c>
      <c r="V92" s="191">
        <f t="shared" si="7"/>
        <v>0</v>
      </c>
      <c r="W92" s="188">
        <f t="shared" si="8"/>
        <v>19221</v>
      </c>
      <c r="X92" s="189">
        <f t="shared" si="22"/>
        <v>7549.5</v>
      </c>
      <c r="Y92" s="189">
        <f>Y93+Y97+Y100</f>
        <v>0</v>
      </c>
      <c r="Z92" s="189">
        <f>Z93+Z97+Z100</f>
        <v>11671.5</v>
      </c>
      <c r="AA92" s="190"/>
      <c r="AB92" s="188">
        <f t="shared" si="40"/>
        <v>2000</v>
      </c>
      <c r="AC92" s="189">
        <f>AC97+AC100</f>
        <v>2000</v>
      </c>
      <c r="AD92" s="189"/>
      <c r="AE92" s="189"/>
      <c r="AF92" s="190"/>
      <c r="AG92" s="188">
        <f t="shared" si="41"/>
        <v>21221</v>
      </c>
      <c r="AH92" s="189">
        <f t="shared" si="42"/>
        <v>9549.5</v>
      </c>
      <c r="AI92" s="189">
        <f t="shared" si="43"/>
        <v>0</v>
      </c>
      <c r="AJ92" s="189">
        <f t="shared" si="44"/>
        <v>11671.5</v>
      </c>
      <c r="AK92" s="190">
        <f t="shared" si="45"/>
        <v>0</v>
      </c>
      <c r="AL92" s="191">
        <f t="shared" si="46"/>
        <v>250</v>
      </c>
      <c r="AM92" s="173">
        <f>AM97+AM100</f>
        <v>250</v>
      </c>
      <c r="AN92" s="173"/>
      <c r="AO92" s="173"/>
      <c r="AP92" s="174"/>
      <c r="AQ92" s="188">
        <f t="shared" si="47"/>
        <v>21471</v>
      </c>
      <c r="AR92" s="189">
        <f t="shared" si="48"/>
        <v>9799.5</v>
      </c>
      <c r="AS92" s="189">
        <f t="shared" si="49"/>
        <v>0</v>
      </c>
      <c r="AT92" s="189">
        <f t="shared" si="50"/>
        <v>11671.5</v>
      </c>
      <c r="AU92" s="192">
        <f t="shared" si="51"/>
        <v>0</v>
      </c>
      <c r="AV92" s="304">
        <f>AV97+AV100</f>
        <v>21470.6</v>
      </c>
      <c r="AW92" s="194">
        <f t="shared" si="52"/>
        <v>99.99813702202971</v>
      </c>
    </row>
    <row r="93" spans="1:49" ht="0.75" customHeight="1" hidden="1">
      <c r="A93" s="197" t="s">
        <v>171</v>
      </c>
      <c r="B93" s="195" t="s">
        <v>98</v>
      </c>
      <c r="C93" s="195" t="s">
        <v>172</v>
      </c>
      <c r="D93" s="195" t="s">
        <v>173</v>
      </c>
      <c r="E93" s="196"/>
      <c r="F93" s="172">
        <f t="shared" si="1"/>
        <v>12840</v>
      </c>
      <c r="G93" s="173">
        <f>G94</f>
        <v>1168.5</v>
      </c>
      <c r="H93" s="173"/>
      <c r="I93" s="174">
        <f>I94</f>
        <v>11671.5</v>
      </c>
      <c r="J93" s="172">
        <f t="shared" si="2"/>
        <v>-6457.7</v>
      </c>
      <c r="K93" s="173">
        <f aca="true" t="shared" si="55" ref="K93:M95">K94</f>
        <v>5213.8</v>
      </c>
      <c r="L93" s="173">
        <f t="shared" si="55"/>
        <v>0</v>
      </c>
      <c r="M93" s="173">
        <f t="shared" si="55"/>
        <v>-11671.5</v>
      </c>
      <c r="N93" s="172">
        <f t="shared" si="4"/>
        <v>6382.3</v>
      </c>
      <c r="O93" s="173">
        <f t="shared" si="5"/>
        <v>6382.3</v>
      </c>
      <c r="P93" s="173">
        <f t="shared" si="5"/>
        <v>0</v>
      </c>
      <c r="Q93" s="173">
        <f>Q94</f>
        <v>0</v>
      </c>
      <c r="R93" s="198">
        <f t="shared" si="37"/>
        <v>-6382.3</v>
      </c>
      <c r="S93" s="199">
        <f>S94</f>
        <v>-6382.3</v>
      </c>
      <c r="T93" s="199">
        <f t="shared" si="38"/>
        <v>0</v>
      </c>
      <c r="U93" s="199">
        <f t="shared" si="39"/>
        <v>0</v>
      </c>
      <c r="V93" s="200">
        <f t="shared" si="7"/>
        <v>0</v>
      </c>
      <c r="W93" s="198">
        <f t="shared" si="8"/>
        <v>0</v>
      </c>
      <c r="X93" s="199">
        <f t="shared" si="22"/>
        <v>0</v>
      </c>
      <c r="Y93" s="199">
        <f aca="true" t="shared" si="56" ref="Y93:Z95">Y94</f>
        <v>0</v>
      </c>
      <c r="Z93" s="199">
        <f t="shared" si="56"/>
        <v>0</v>
      </c>
      <c r="AA93" s="174"/>
      <c r="AB93" s="188">
        <f t="shared" si="40"/>
        <v>0</v>
      </c>
      <c r="AC93" s="173"/>
      <c r="AD93" s="173"/>
      <c r="AE93" s="173"/>
      <c r="AF93" s="174"/>
      <c r="AG93" s="188">
        <f t="shared" si="41"/>
        <v>0</v>
      </c>
      <c r="AH93" s="189">
        <f t="shared" si="42"/>
        <v>0</v>
      </c>
      <c r="AI93" s="189">
        <f t="shared" si="43"/>
        <v>0</v>
      </c>
      <c r="AJ93" s="189">
        <f t="shared" si="44"/>
        <v>0</v>
      </c>
      <c r="AK93" s="190">
        <f t="shared" si="45"/>
        <v>0</v>
      </c>
      <c r="AL93" s="191">
        <f t="shared" si="46"/>
        <v>0</v>
      </c>
      <c r="AM93" s="173"/>
      <c r="AN93" s="173"/>
      <c r="AO93" s="173"/>
      <c r="AP93" s="174"/>
      <c r="AQ93" s="188">
        <f t="shared" si="47"/>
        <v>0</v>
      </c>
      <c r="AR93" s="199">
        <f t="shared" si="48"/>
        <v>0</v>
      </c>
      <c r="AS93" s="199">
        <f t="shared" si="49"/>
        <v>0</v>
      </c>
      <c r="AT93" s="199">
        <f t="shared" si="50"/>
        <v>0</v>
      </c>
      <c r="AU93" s="202">
        <f t="shared" si="51"/>
        <v>0</v>
      </c>
      <c r="AV93" s="215"/>
      <c r="AW93" s="194" t="e">
        <f t="shared" si="52"/>
        <v>#DIV/0!</v>
      </c>
    </row>
    <row r="94" spans="1:49" ht="15" hidden="1">
      <c r="A94" s="197" t="s">
        <v>174</v>
      </c>
      <c r="B94" s="195" t="s">
        <v>98</v>
      </c>
      <c r="C94" s="195" t="s">
        <v>172</v>
      </c>
      <c r="D94" s="195" t="s">
        <v>175</v>
      </c>
      <c r="E94" s="196"/>
      <c r="F94" s="172">
        <f t="shared" si="1"/>
        <v>12840</v>
      </c>
      <c r="G94" s="173">
        <f>G95</f>
        <v>1168.5</v>
      </c>
      <c r="H94" s="173"/>
      <c r="I94" s="174">
        <f>I95</f>
        <v>11671.5</v>
      </c>
      <c r="J94" s="172">
        <f t="shared" si="2"/>
        <v>-6457.7</v>
      </c>
      <c r="K94" s="173">
        <f t="shared" si="55"/>
        <v>5213.8</v>
      </c>
      <c r="L94" s="173">
        <f t="shared" si="55"/>
        <v>0</v>
      </c>
      <c r="M94" s="173">
        <f t="shared" si="55"/>
        <v>-11671.5</v>
      </c>
      <c r="N94" s="172">
        <f t="shared" si="4"/>
        <v>6382.3</v>
      </c>
      <c r="O94" s="173">
        <f t="shared" si="5"/>
        <v>6382.3</v>
      </c>
      <c r="P94" s="173">
        <f t="shared" si="5"/>
        <v>0</v>
      </c>
      <c r="Q94" s="173">
        <f>Q95</f>
        <v>0</v>
      </c>
      <c r="R94" s="198">
        <f t="shared" si="37"/>
        <v>-6382.3</v>
      </c>
      <c r="S94" s="199">
        <f>S95</f>
        <v>-6382.3</v>
      </c>
      <c r="T94" s="199">
        <f t="shared" si="38"/>
        <v>0</v>
      </c>
      <c r="U94" s="199">
        <f t="shared" si="39"/>
        <v>0</v>
      </c>
      <c r="V94" s="200">
        <f t="shared" si="7"/>
        <v>0</v>
      </c>
      <c r="W94" s="198">
        <f t="shared" si="8"/>
        <v>0</v>
      </c>
      <c r="X94" s="199">
        <f t="shared" si="22"/>
        <v>0</v>
      </c>
      <c r="Y94" s="199">
        <f t="shared" si="56"/>
        <v>0</v>
      </c>
      <c r="Z94" s="199">
        <f t="shared" si="56"/>
        <v>0</v>
      </c>
      <c r="AA94" s="174"/>
      <c r="AB94" s="188">
        <f t="shared" si="40"/>
        <v>0</v>
      </c>
      <c r="AC94" s="173"/>
      <c r="AD94" s="173"/>
      <c r="AE94" s="173"/>
      <c r="AF94" s="174"/>
      <c r="AG94" s="188">
        <f t="shared" si="41"/>
        <v>0</v>
      </c>
      <c r="AH94" s="189">
        <f t="shared" si="42"/>
        <v>0</v>
      </c>
      <c r="AI94" s="189">
        <f t="shared" si="43"/>
        <v>0</v>
      </c>
      <c r="AJ94" s="189">
        <f t="shared" si="44"/>
        <v>0</v>
      </c>
      <c r="AK94" s="190">
        <f t="shared" si="45"/>
        <v>0</v>
      </c>
      <c r="AL94" s="191">
        <f t="shared" si="46"/>
        <v>0</v>
      </c>
      <c r="AM94" s="173"/>
      <c r="AN94" s="173"/>
      <c r="AO94" s="173"/>
      <c r="AP94" s="174"/>
      <c r="AQ94" s="188">
        <f t="shared" si="47"/>
        <v>0</v>
      </c>
      <c r="AR94" s="199">
        <f t="shared" si="48"/>
        <v>0</v>
      </c>
      <c r="AS94" s="199">
        <f t="shared" si="49"/>
        <v>0</v>
      </c>
      <c r="AT94" s="199">
        <f t="shared" si="50"/>
        <v>0</v>
      </c>
      <c r="AU94" s="202">
        <f t="shared" si="51"/>
        <v>0</v>
      </c>
      <c r="AV94" s="215"/>
      <c r="AW94" s="194" t="e">
        <f t="shared" si="52"/>
        <v>#DIV/0!</v>
      </c>
    </row>
    <row r="95" spans="1:49" ht="43.5" hidden="1">
      <c r="A95" s="197" t="s">
        <v>176</v>
      </c>
      <c r="B95" s="195" t="s">
        <v>98</v>
      </c>
      <c r="C95" s="195" t="s">
        <v>172</v>
      </c>
      <c r="D95" s="195" t="s">
        <v>177</v>
      </c>
      <c r="E95" s="196"/>
      <c r="F95" s="172">
        <f t="shared" si="1"/>
        <v>12840</v>
      </c>
      <c r="G95" s="173">
        <f>G96</f>
        <v>1168.5</v>
      </c>
      <c r="H95" s="173"/>
      <c r="I95" s="174">
        <f>I96</f>
        <v>11671.5</v>
      </c>
      <c r="J95" s="172">
        <f t="shared" si="2"/>
        <v>-6457.7</v>
      </c>
      <c r="K95" s="173">
        <f t="shared" si="55"/>
        <v>5213.8</v>
      </c>
      <c r="L95" s="173">
        <f t="shared" si="55"/>
        <v>0</v>
      </c>
      <c r="M95" s="173">
        <f t="shared" si="55"/>
        <v>-11671.5</v>
      </c>
      <c r="N95" s="172">
        <f t="shared" si="4"/>
        <v>6382.3</v>
      </c>
      <c r="O95" s="173">
        <f t="shared" si="5"/>
        <v>6382.3</v>
      </c>
      <c r="P95" s="173">
        <f t="shared" si="5"/>
        <v>0</v>
      </c>
      <c r="Q95" s="173">
        <f>Q96</f>
        <v>0</v>
      </c>
      <c r="R95" s="198">
        <f t="shared" si="37"/>
        <v>-6382.3</v>
      </c>
      <c r="S95" s="199">
        <f>S96</f>
        <v>-6382.3</v>
      </c>
      <c r="T95" s="199">
        <f t="shared" si="38"/>
        <v>0</v>
      </c>
      <c r="U95" s="199">
        <f t="shared" si="39"/>
        <v>0</v>
      </c>
      <c r="V95" s="200">
        <f t="shared" si="7"/>
        <v>0</v>
      </c>
      <c r="W95" s="198">
        <f t="shared" si="8"/>
        <v>0</v>
      </c>
      <c r="X95" s="199">
        <f t="shared" si="22"/>
        <v>0</v>
      </c>
      <c r="Y95" s="199">
        <f t="shared" si="56"/>
        <v>0</v>
      </c>
      <c r="Z95" s="199">
        <f t="shared" si="56"/>
        <v>0</v>
      </c>
      <c r="AA95" s="174"/>
      <c r="AB95" s="188">
        <f t="shared" si="40"/>
        <v>0</v>
      </c>
      <c r="AC95" s="173"/>
      <c r="AD95" s="173"/>
      <c r="AE95" s="173"/>
      <c r="AF95" s="174"/>
      <c r="AG95" s="188">
        <f t="shared" si="41"/>
        <v>0</v>
      </c>
      <c r="AH95" s="189">
        <f t="shared" si="42"/>
        <v>0</v>
      </c>
      <c r="AI95" s="189">
        <f t="shared" si="43"/>
        <v>0</v>
      </c>
      <c r="AJ95" s="189">
        <f t="shared" si="44"/>
        <v>0</v>
      </c>
      <c r="AK95" s="190">
        <f t="shared" si="45"/>
        <v>0</v>
      </c>
      <c r="AL95" s="191">
        <f t="shared" si="46"/>
        <v>0</v>
      </c>
      <c r="AM95" s="173"/>
      <c r="AN95" s="173"/>
      <c r="AO95" s="173"/>
      <c r="AP95" s="174"/>
      <c r="AQ95" s="188">
        <f t="shared" si="47"/>
        <v>0</v>
      </c>
      <c r="AR95" s="199">
        <f t="shared" si="48"/>
        <v>0</v>
      </c>
      <c r="AS95" s="199">
        <f t="shared" si="49"/>
        <v>0</v>
      </c>
      <c r="AT95" s="199">
        <f t="shared" si="50"/>
        <v>0</v>
      </c>
      <c r="AU95" s="202">
        <f t="shared" si="51"/>
        <v>0</v>
      </c>
      <c r="AV95" s="215"/>
      <c r="AW95" s="194" t="e">
        <f t="shared" si="52"/>
        <v>#DIV/0!</v>
      </c>
    </row>
    <row r="96" spans="1:49" ht="15" hidden="1">
      <c r="A96" s="197" t="s">
        <v>178</v>
      </c>
      <c r="B96" s="195" t="s">
        <v>98</v>
      </c>
      <c r="C96" s="195" t="s">
        <v>172</v>
      </c>
      <c r="D96" s="195" t="s">
        <v>177</v>
      </c>
      <c r="E96" s="196" t="s">
        <v>179</v>
      </c>
      <c r="F96" s="172">
        <f t="shared" si="1"/>
        <v>12840</v>
      </c>
      <c r="G96" s="173">
        <f>'[1]прил2'!H71</f>
        <v>1168.5</v>
      </c>
      <c r="H96" s="173"/>
      <c r="I96" s="174">
        <f>'[1]прил2'!J71</f>
        <v>11671.5</v>
      </c>
      <c r="J96" s="172">
        <f t="shared" si="2"/>
        <v>-6457.7</v>
      </c>
      <c r="K96" s="173">
        <f>'[1]прил2'!L71</f>
        <v>5213.8</v>
      </c>
      <c r="L96" s="173">
        <f>'[1]прил2'!M71</f>
        <v>0</v>
      </c>
      <c r="M96" s="173">
        <v>-11671.5</v>
      </c>
      <c r="N96" s="172">
        <f t="shared" si="4"/>
        <v>6382.3</v>
      </c>
      <c r="O96" s="173">
        <f t="shared" si="5"/>
        <v>6382.3</v>
      </c>
      <c r="P96" s="173">
        <f t="shared" si="5"/>
        <v>0</v>
      </c>
      <c r="Q96" s="173">
        <f>'[1]прил2'!R71</f>
        <v>0</v>
      </c>
      <c r="R96" s="198">
        <f t="shared" si="37"/>
        <v>-6382.3</v>
      </c>
      <c r="S96" s="199">
        <v>-6382.3</v>
      </c>
      <c r="T96" s="199">
        <f t="shared" si="38"/>
        <v>0</v>
      </c>
      <c r="U96" s="199">
        <f t="shared" si="39"/>
        <v>0</v>
      </c>
      <c r="V96" s="200">
        <f t="shared" si="7"/>
        <v>0</v>
      </c>
      <c r="W96" s="198">
        <f t="shared" si="8"/>
        <v>0</v>
      </c>
      <c r="X96" s="199">
        <f t="shared" si="22"/>
        <v>0</v>
      </c>
      <c r="Y96" s="199">
        <v>0</v>
      </c>
      <c r="Z96" s="199">
        <v>0</v>
      </c>
      <c r="AA96" s="174"/>
      <c r="AB96" s="188">
        <f t="shared" si="40"/>
        <v>0</v>
      </c>
      <c r="AC96" s="173"/>
      <c r="AD96" s="173"/>
      <c r="AE96" s="173"/>
      <c r="AF96" s="174"/>
      <c r="AG96" s="188">
        <f t="shared" si="41"/>
        <v>0</v>
      </c>
      <c r="AH96" s="189">
        <f t="shared" si="42"/>
        <v>0</v>
      </c>
      <c r="AI96" s="189">
        <f t="shared" si="43"/>
        <v>0</v>
      </c>
      <c r="AJ96" s="189">
        <f t="shared" si="44"/>
        <v>0</v>
      </c>
      <c r="AK96" s="190">
        <f t="shared" si="45"/>
        <v>0</v>
      </c>
      <c r="AL96" s="191">
        <f t="shared" si="46"/>
        <v>0</v>
      </c>
      <c r="AM96" s="173"/>
      <c r="AN96" s="173"/>
      <c r="AO96" s="173"/>
      <c r="AP96" s="174"/>
      <c r="AQ96" s="188">
        <f t="shared" si="47"/>
        <v>0</v>
      </c>
      <c r="AR96" s="199">
        <f t="shared" si="48"/>
        <v>0</v>
      </c>
      <c r="AS96" s="199">
        <f t="shared" si="49"/>
        <v>0</v>
      </c>
      <c r="AT96" s="199">
        <f t="shared" si="50"/>
        <v>0</v>
      </c>
      <c r="AU96" s="202">
        <f t="shared" si="51"/>
        <v>0</v>
      </c>
      <c r="AV96" s="215"/>
      <c r="AW96" s="194" t="e">
        <f t="shared" si="52"/>
        <v>#DIV/0!</v>
      </c>
    </row>
    <row r="97" spans="1:49" ht="15" customHeight="1">
      <c r="A97" s="205" t="s">
        <v>192</v>
      </c>
      <c r="B97" s="195" t="s">
        <v>98</v>
      </c>
      <c r="C97" s="195" t="s">
        <v>172</v>
      </c>
      <c r="D97" s="195" t="s">
        <v>181</v>
      </c>
      <c r="E97" s="196"/>
      <c r="F97" s="172"/>
      <c r="G97" s="173"/>
      <c r="H97" s="173"/>
      <c r="I97" s="174"/>
      <c r="J97" s="172">
        <f t="shared" si="2"/>
        <v>12838.7</v>
      </c>
      <c r="K97" s="173">
        <f aca="true" t="shared" si="57" ref="K97:M98">K98</f>
        <v>1167.2</v>
      </c>
      <c r="L97" s="173">
        <f t="shared" si="57"/>
        <v>0</v>
      </c>
      <c r="M97" s="173">
        <f t="shared" si="57"/>
        <v>11671.5</v>
      </c>
      <c r="N97" s="172">
        <f t="shared" si="4"/>
        <v>12838.7</v>
      </c>
      <c r="O97" s="173">
        <f t="shared" si="5"/>
        <v>1167.2</v>
      </c>
      <c r="P97" s="173">
        <f t="shared" si="5"/>
        <v>0</v>
      </c>
      <c r="Q97" s="173">
        <f>Q98</f>
        <v>11671.5</v>
      </c>
      <c r="R97" s="198">
        <f t="shared" si="37"/>
        <v>0</v>
      </c>
      <c r="S97" s="199"/>
      <c r="T97" s="199">
        <f t="shared" si="38"/>
        <v>0</v>
      </c>
      <c r="U97" s="199">
        <f t="shared" si="39"/>
        <v>0</v>
      </c>
      <c r="V97" s="200">
        <f t="shared" si="7"/>
        <v>0</v>
      </c>
      <c r="W97" s="198">
        <f t="shared" si="8"/>
        <v>12838.7</v>
      </c>
      <c r="X97" s="199">
        <f t="shared" si="22"/>
        <v>1167.2</v>
      </c>
      <c r="Y97" s="199">
        <f>Y98</f>
        <v>0</v>
      </c>
      <c r="Z97" s="199">
        <f>Z98</f>
        <v>11671.5</v>
      </c>
      <c r="AA97" s="174"/>
      <c r="AB97" s="188">
        <f t="shared" si="40"/>
        <v>3.89</v>
      </c>
      <c r="AC97" s="173">
        <f>AC98</f>
        <v>3.89</v>
      </c>
      <c r="AD97" s="173"/>
      <c r="AE97" s="173"/>
      <c r="AF97" s="174"/>
      <c r="AG97" s="188">
        <f t="shared" si="41"/>
        <v>12842.59</v>
      </c>
      <c r="AH97" s="199">
        <f t="shared" si="42"/>
        <v>1171.0900000000001</v>
      </c>
      <c r="AI97" s="199">
        <f t="shared" si="43"/>
        <v>0</v>
      </c>
      <c r="AJ97" s="199">
        <f t="shared" si="44"/>
        <v>11671.5</v>
      </c>
      <c r="AK97" s="201">
        <f t="shared" si="45"/>
        <v>0</v>
      </c>
      <c r="AL97" s="191">
        <f t="shared" si="46"/>
        <v>47.83</v>
      </c>
      <c r="AM97" s="173">
        <f>AM98</f>
        <v>47.83</v>
      </c>
      <c r="AN97" s="173"/>
      <c r="AO97" s="173"/>
      <c r="AP97" s="174"/>
      <c r="AQ97" s="188">
        <f t="shared" si="47"/>
        <v>12890.42</v>
      </c>
      <c r="AR97" s="199">
        <f t="shared" si="48"/>
        <v>1218.92</v>
      </c>
      <c r="AS97" s="199">
        <f t="shared" si="49"/>
        <v>0</v>
      </c>
      <c r="AT97" s="199">
        <f t="shared" si="50"/>
        <v>11671.5</v>
      </c>
      <c r="AU97" s="202">
        <f t="shared" si="51"/>
        <v>0</v>
      </c>
      <c r="AV97" s="305">
        <f>AV98</f>
        <v>12890.5</v>
      </c>
      <c r="AW97" s="194">
        <f t="shared" si="52"/>
        <v>100.00062061593027</v>
      </c>
    </row>
    <row r="98" spans="1:49" ht="34.5" customHeight="1">
      <c r="A98" s="205" t="s">
        <v>182</v>
      </c>
      <c r="B98" s="195" t="s">
        <v>98</v>
      </c>
      <c r="C98" s="195" t="s">
        <v>172</v>
      </c>
      <c r="D98" s="195" t="s">
        <v>183</v>
      </c>
      <c r="E98" s="196"/>
      <c r="F98" s="172"/>
      <c r="G98" s="173"/>
      <c r="H98" s="173"/>
      <c r="I98" s="174"/>
      <c r="J98" s="172">
        <f t="shared" si="2"/>
        <v>12838.7</v>
      </c>
      <c r="K98" s="173">
        <f t="shared" si="57"/>
        <v>1167.2</v>
      </c>
      <c r="L98" s="173">
        <f t="shared" si="57"/>
        <v>0</v>
      </c>
      <c r="M98" s="173">
        <f t="shared" si="57"/>
        <v>11671.5</v>
      </c>
      <c r="N98" s="172">
        <f t="shared" si="4"/>
        <v>12838.7</v>
      </c>
      <c r="O98" s="173">
        <f t="shared" si="5"/>
        <v>1167.2</v>
      </c>
      <c r="P98" s="173">
        <f t="shared" si="5"/>
        <v>0</v>
      </c>
      <c r="Q98" s="173">
        <f>Q99</f>
        <v>11671.5</v>
      </c>
      <c r="R98" s="198">
        <f t="shared" si="37"/>
        <v>0</v>
      </c>
      <c r="S98" s="199"/>
      <c r="T98" s="199">
        <f t="shared" si="38"/>
        <v>0</v>
      </c>
      <c r="U98" s="199">
        <f t="shared" si="39"/>
        <v>0</v>
      </c>
      <c r="V98" s="200">
        <f t="shared" si="7"/>
        <v>0</v>
      </c>
      <c r="W98" s="198">
        <f t="shared" si="8"/>
        <v>12838.7</v>
      </c>
      <c r="X98" s="199">
        <f t="shared" si="22"/>
        <v>1167.2</v>
      </c>
      <c r="Y98" s="199">
        <f>Y99</f>
        <v>0</v>
      </c>
      <c r="Z98" s="199">
        <f>Z99</f>
        <v>11671.5</v>
      </c>
      <c r="AA98" s="174"/>
      <c r="AB98" s="188">
        <f t="shared" si="40"/>
        <v>3.89</v>
      </c>
      <c r="AC98" s="173">
        <f>AC99</f>
        <v>3.89</v>
      </c>
      <c r="AD98" s="173"/>
      <c r="AE98" s="173"/>
      <c r="AF98" s="174"/>
      <c r="AG98" s="188">
        <f t="shared" si="41"/>
        <v>12842.59</v>
      </c>
      <c r="AH98" s="199">
        <f t="shared" si="42"/>
        <v>1171.0900000000001</v>
      </c>
      <c r="AI98" s="199">
        <f t="shared" si="43"/>
        <v>0</v>
      </c>
      <c r="AJ98" s="199">
        <f t="shared" si="44"/>
        <v>11671.5</v>
      </c>
      <c r="AK98" s="201">
        <f t="shared" si="45"/>
        <v>0</v>
      </c>
      <c r="AL98" s="191">
        <f t="shared" si="46"/>
        <v>47.83</v>
      </c>
      <c r="AM98" s="173">
        <f>AM99</f>
        <v>47.83</v>
      </c>
      <c r="AN98" s="173"/>
      <c r="AO98" s="173"/>
      <c r="AP98" s="174"/>
      <c r="AQ98" s="188">
        <f t="shared" si="47"/>
        <v>12890.42</v>
      </c>
      <c r="AR98" s="199">
        <f t="shared" si="48"/>
        <v>1218.92</v>
      </c>
      <c r="AS98" s="199">
        <f t="shared" si="49"/>
        <v>0</v>
      </c>
      <c r="AT98" s="199">
        <f t="shared" si="50"/>
        <v>11671.5</v>
      </c>
      <c r="AU98" s="202">
        <f t="shared" si="51"/>
        <v>0</v>
      </c>
      <c r="AV98" s="305">
        <f>AV99</f>
        <v>12890.5</v>
      </c>
      <c r="AW98" s="194">
        <f t="shared" si="52"/>
        <v>100.00062061593027</v>
      </c>
    </row>
    <row r="99" spans="1:49" ht="18.75" customHeight="1">
      <c r="A99" s="205" t="s">
        <v>184</v>
      </c>
      <c r="B99" s="195" t="s">
        <v>98</v>
      </c>
      <c r="C99" s="195" t="s">
        <v>172</v>
      </c>
      <c r="D99" s="195" t="s">
        <v>183</v>
      </c>
      <c r="E99" s="196" t="s">
        <v>185</v>
      </c>
      <c r="F99" s="172"/>
      <c r="G99" s="173"/>
      <c r="H99" s="173"/>
      <c r="I99" s="174"/>
      <c r="J99" s="172">
        <f t="shared" si="2"/>
        <v>12838.7</v>
      </c>
      <c r="K99" s="173">
        <f>'[1]прил2'!L74</f>
        <v>1167.2</v>
      </c>
      <c r="L99" s="173">
        <f>'[1]прил2'!M74</f>
        <v>0</v>
      </c>
      <c r="M99" s="173">
        <v>11671.5</v>
      </c>
      <c r="N99" s="172">
        <f t="shared" si="4"/>
        <v>12838.7</v>
      </c>
      <c r="O99" s="173">
        <f t="shared" si="5"/>
        <v>1167.2</v>
      </c>
      <c r="P99" s="173">
        <f t="shared" si="5"/>
        <v>0</v>
      </c>
      <c r="Q99" s="173">
        <f>'[1]прил2'!R74</f>
        <v>11671.5</v>
      </c>
      <c r="R99" s="198">
        <f t="shared" si="37"/>
        <v>0</v>
      </c>
      <c r="S99" s="199"/>
      <c r="T99" s="199">
        <f t="shared" si="38"/>
        <v>0</v>
      </c>
      <c r="U99" s="199">
        <f t="shared" si="39"/>
        <v>0</v>
      </c>
      <c r="V99" s="200">
        <f t="shared" si="7"/>
        <v>0</v>
      </c>
      <c r="W99" s="198">
        <f t="shared" si="8"/>
        <v>12838.7</v>
      </c>
      <c r="X99" s="199">
        <f t="shared" si="22"/>
        <v>1167.2</v>
      </c>
      <c r="Y99" s="199"/>
      <c r="Z99" s="199">
        <v>11671.5</v>
      </c>
      <c r="AA99" s="174"/>
      <c r="AB99" s="188">
        <f t="shared" si="40"/>
        <v>3.89</v>
      </c>
      <c r="AC99" s="173">
        <v>3.89</v>
      </c>
      <c r="AD99" s="173"/>
      <c r="AE99" s="173"/>
      <c r="AF99" s="174"/>
      <c r="AG99" s="188">
        <f t="shared" si="41"/>
        <v>12842.59</v>
      </c>
      <c r="AH99" s="199">
        <f t="shared" si="42"/>
        <v>1171.0900000000001</v>
      </c>
      <c r="AI99" s="199">
        <f t="shared" si="43"/>
        <v>0</v>
      </c>
      <c r="AJ99" s="199">
        <f t="shared" si="44"/>
        <v>11671.5</v>
      </c>
      <c r="AK99" s="201">
        <f t="shared" si="45"/>
        <v>0</v>
      </c>
      <c r="AL99" s="191">
        <f t="shared" si="46"/>
        <v>47.83</v>
      </c>
      <c r="AM99" s="173">
        <v>47.83</v>
      </c>
      <c r="AN99" s="173"/>
      <c r="AO99" s="173"/>
      <c r="AP99" s="174"/>
      <c r="AQ99" s="188">
        <f t="shared" si="47"/>
        <v>12890.42</v>
      </c>
      <c r="AR99" s="199">
        <f t="shared" si="48"/>
        <v>1218.92</v>
      </c>
      <c r="AS99" s="199">
        <f t="shared" si="49"/>
        <v>0</v>
      </c>
      <c r="AT99" s="199">
        <f t="shared" si="50"/>
        <v>11671.5</v>
      </c>
      <c r="AU99" s="202">
        <f t="shared" si="51"/>
        <v>0</v>
      </c>
      <c r="AV99" s="215">
        <v>12890.5</v>
      </c>
      <c r="AW99" s="194">
        <f t="shared" si="52"/>
        <v>100.00062061593027</v>
      </c>
    </row>
    <row r="100" spans="1:49" ht="15.75" customHeight="1">
      <c r="A100" s="197" t="s">
        <v>140</v>
      </c>
      <c r="B100" s="195" t="s">
        <v>98</v>
      </c>
      <c r="C100" s="195" t="s">
        <v>172</v>
      </c>
      <c r="D100" s="206" t="s">
        <v>142</v>
      </c>
      <c r="E100" s="196"/>
      <c r="F100" s="172">
        <f t="shared" si="1"/>
        <v>8381</v>
      </c>
      <c r="G100" s="173">
        <f>G101</f>
        <v>8381</v>
      </c>
      <c r="H100" s="173"/>
      <c r="I100" s="174"/>
      <c r="J100" s="172">
        <f t="shared" si="2"/>
        <v>-8381</v>
      </c>
      <c r="K100" s="173">
        <f>K101</f>
        <v>-8381</v>
      </c>
      <c r="L100" s="173">
        <f>L101</f>
        <v>0</v>
      </c>
      <c r="M100" s="173">
        <f>M101</f>
        <v>0</v>
      </c>
      <c r="N100" s="172">
        <f t="shared" si="4"/>
        <v>0</v>
      </c>
      <c r="O100" s="173">
        <f t="shared" si="5"/>
        <v>0</v>
      </c>
      <c r="P100" s="173">
        <f t="shared" si="5"/>
        <v>0</v>
      </c>
      <c r="Q100" s="173">
        <f t="shared" si="5"/>
        <v>0</v>
      </c>
      <c r="R100" s="198">
        <f t="shared" si="37"/>
        <v>6382.3</v>
      </c>
      <c r="S100" s="199">
        <f>S101</f>
        <v>6382.3</v>
      </c>
      <c r="T100" s="199">
        <f t="shared" si="38"/>
        <v>0</v>
      </c>
      <c r="U100" s="199">
        <f t="shared" si="39"/>
        <v>0</v>
      </c>
      <c r="V100" s="200">
        <f t="shared" si="7"/>
        <v>0</v>
      </c>
      <c r="W100" s="198">
        <f t="shared" si="8"/>
        <v>6382.3</v>
      </c>
      <c r="X100" s="199">
        <f t="shared" si="22"/>
        <v>6382.3</v>
      </c>
      <c r="Y100" s="199">
        <f>Y101</f>
        <v>0</v>
      </c>
      <c r="Z100" s="199">
        <f>Z101</f>
        <v>0</v>
      </c>
      <c r="AA100" s="174"/>
      <c r="AB100" s="188">
        <f t="shared" si="40"/>
        <v>1996.11</v>
      </c>
      <c r="AC100" s="173">
        <f>AC101</f>
        <v>1996.11</v>
      </c>
      <c r="AD100" s="173"/>
      <c r="AE100" s="173"/>
      <c r="AF100" s="174"/>
      <c r="AG100" s="188">
        <f t="shared" si="41"/>
        <v>8378.41</v>
      </c>
      <c r="AH100" s="199">
        <f t="shared" si="42"/>
        <v>8378.41</v>
      </c>
      <c r="AI100" s="199">
        <f t="shared" si="43"/>
        <v>0</v>
      </c>
      <c r="AJ100" s="199">
        <f t="shared" si="44"/>
        <v>0</v>
      </c>
      <c r="AK100" s="201">
        <f t="shared" si="45"/>
        <v>0</v>
      </c>
      <c r="AL100" s="191">
        <f t="shared" si="46"/>
        <v>202.17</v>
      </c>
      <c r="AM100" s="173">
        <f>AM101</f>
        <v>202.17</v>
      </c>
      <c r="AN100" s="173"/>
      <c r="AO100" s="173"/>
      <c r="AP100" s="174"/>
      <c r="AQ100" s="188">
        <f t="shared" si="47"/>
        <v>8580.58</v>
      </c>
      <c r="AR100" s="199">
        <f t="shared" si="48"/>
        <v>8580.58</v>
      </c>
      <c r="AS100" s="199">
        <f t="shared" si="49"/>
        <v>0</v>
      </c>
      <c r="AT100" s="199">
        <f t="shared" si="50"/>
        <v>0</v>
      </c>
      <c r="AU100" s="202">
        <f t="shared" si="51"/>
        <v>0</v>
      </c>
      <c r="AV100" s="305">
        <f>AV101</f>
        <v>8580.1</v>
      </c>
      <c r="AW100" s="194">
        <f t="shared" si="52"/>
        <v>99.99440597255665</v>
      </c>
    </row>
    <row r="101" spans="1:49" ht="15.75" customHeight="1">
      <c r="A101" s="197" t="s">
        <v>75</v>
      </c>
      <c r="B101" s="195" t="s">
        <v>98</v>
      </c>
      <c r="C101" s="195" t="s">
        <v>172</v>
      </c>
      <c r="D101" s="206" t="s">
        <v>142</v>
      </c>
      <c r="E101" s="196" t="s">
        <v>185</v>
      </c>
      <c r="F101" s="172">
        <f t="shared" si="1"/>
        <v>8381</v>
      </c>
      <c r="G101" s="173">
        <f>'[1]прил2'!H76</f>
        <v>8381</v>
      </c>
      <c r="H101" s="173"/>
      <c r="I101" s="174"/>
      <c r="J101" s="172">
        <f t="shared" si="2"/>
        <v>-8381</v>
      </c>
      <c r="K101" s="173">
        <f>'[1]прил2'!L76</f>
        <v>-8381</v>
      </c>
      <c r="L101" s="173">
        <f>'[1]прил2'!M76</f>
        <v>0</v>
      </c>
      <c r="M101" s="173">
        <f>'[1]прил2'!N76</f>
        <v>0</v>
      </c>
      <c r="N101" s="172">
        <f t="shared" si="4"/>
        <v>0</v>
      </c>
      <c r="O101" s="173">
        <f t="shared" si="5"/>
        <v>0</v>
      </c>
      <c r="P101" s="173">
        <f t="shared" si="5"/>
        <v>0</v>
      </c>
      <c r="Q101" s="173">
        <f t="shared" si="5"/>
        <v>0</v>
      </c>
      <c r="R101" s="198">
        <f t="shared" si="37"/>
        <v>6382.3</v>
      </c>
      <c r="S101" s="199">
        <v>6382.3</v>
      </c>
      <c r="T101" s="199">
        <f t="shared" si="38"/>
        <v>0</v>
      </c>
      <c r="U101" s="199">
        <f t="shared" si="39"/>
        <v>0</v>
      </c>
      <c r="V101" s="200">
        <f t="shared" si="7"/>
        <v>0</v>
      </c>
      <c r="W101" s="198">
        <f t="shared" si="8"/>
        <v>6382.3</v>
      </c>
      <c r="X101" s="199">
        <f t="shared" si="22"/>
        <v>6382.3</v>
      </c>
      <c r="Y101" s="199">
        <v>0</v>
      </c>
      <c r="Z101" s="199"/>
      <c r="AA101" s="174"/>
      <c r="AB101" s="188">
        <f t="shared" si="40"/>
        <v>1996.11</v>
      </c>
      <c r="AC101" s="173">
        <v>1996.11</v>
      </c>
      <c r="AD101" s="173"/>
      <c r="AE101" s="173"/>
      <c r="AF101" s="174"/>
      <c r="AG101" s="188">
        <f t="shared" si="41"/>
        <v>8378.41</v>
      </c>
      <c r="AH101" s="199">
        <f t="shared" si="42"/>
        <v>8378.41</v>
      </c>
      <c r="AI101" s="199">
        <f t="shared" si="43"/>
        <v>0</v>
      </c>
      <c r="AJ101" s="199">
        <f t="shared" si="44"/>
        <v>0</v>
      </c>
      <c r="AK101" s="201">
        <f t="shared" si="45"/>
        <v>0</v>
      </c>
      <c r="AL101" s="191">
        <f t="shared" si="46"/>
        <v>202.17</v>
      </c>
      <c r="AM101" s="173">
        <v>202.17</v>
      </c>
      <c r="AN101" s="173"/>
      <c r="AO101" s="173"/>
      <c r="AP101" s="174"/>
      <c r="AQ101" s="188">
        <f t="shared" si="47"/>
        <v>8580.58</v>
      </c>
      <c r="AR101" s="199">
        <f t="shared" si="48"/>
        <v>8580.58</v>
      </c>
      <c r="AS101" s="199">
        <f t="shared" si="49"/>
        <v>0</v>
      </c>
      <c r="AT101" s="199">
        <f t="shared" si="50"/>
        <v>0</v>
      </c>
      <c r="AU101" s="202">
        <f t="shared" si="51"/>
        <v>0</v>
      </c>
      <c r="AV101" s="215">
        <v>8580.1</v>
      </c>
      <c r="AW101" s="194">
        <f t="shared" si="52"/>
        <v>99.99440597255665</v>
      </c>
    </row>
    <row r="102" spans="1:49" ht="18" customHeight="1">
      <c r="A102" s="185" t="s">
        <v>186</v>
      </c>
      <c r="B102" s="186" t="s">
        <v>98</v>
      </c>
      <c r="C102" s="186" t="s">
        <v>118</v>
      </c>
      <c r="D102" s="195"/>
      <c r="E102" s="196"/>
      <c r="F102" s="188">
        <f t="shared" si="1"/>
        <v>35</v>
      </c>
      <c r="G102" s="189">
        <f>G103</f>
        <v>35</v>
      </c>
      <c r="H102" s="189"/>
      <c r="I102" s="190"/>
      <c r="J102" s="188">
        <f t="shared" si="2"/>
        <v>221</v>
      </c>
      <c r="K102" s="189">
        <f>'[1]прил2'!L77</f>
        <v>221</v>
      </c>
      <c r="L102" s="189">
        <f>'[1]прил2'!M77</f>
        <v>0</v>
      </c>
      <c r="M102" s="189">
        <f>'[1]прил2'!N77</f>
        <v>0</v>
      </c>
      <c r="N102" s="188">
        <f t="shared" si="4"/>
        <v>256</v>
      </c>
      <c r="O102" s="189">
        <f aca="true" t="shared" si="58" ref="O102:Q186">G102+K102</f>
        <v>256</v>
      </c>
      <c r="P102" s="189">
        <f t="shared" si="58"/>
        <v>0</v>
      </c>
      <c r="Q102" s="189">
        <f t="shared" si="58"/>
        <v>0</v>
      </c>
      <c r="R102" s="188">
        <f t="shared" si="37"/>
        <v>200</v>
      </c>
      <c r="S102" s="189">
        <f>S103+S106</f>
        <v>50</v>
      </c>
      <c r="T102" s="189">
        <f t="shared" si="38"/>
        <v>0</v>
      </c>
      <c r="U102" s="189">
        <f t="shared" si="39"/>
        <v>150</v>
      </c>
      <c r="V102" s="191">
        <f t="shared" si="7"/>
        <v>0</v>
      </c>
      <c r="W102" s="188">
        <f t="shared" si="8"/>
        <v>456</v>
      </c>
      <c r="X102" s="189">
        <f t="shared" si="22"/>
        <v>306</v>
      </c>
      <c r="Y102" s="189">
        <f>Y103+Y106</f>
        <v>0</v>
      </c>
      <c r="Z102" s="189">
        <f>Z103+Z106</f>
        <v>150</v>
      </c>
      <c r="AA102" s="190"/>
      <c r="AB102" s="188">
        <f t="shared" si="40"/>
        <v>200</v>
      </c>
      <c r="AC102" s="189">
        <f>AC106</f>
        <v>200</v>
      </c>
      <c r="AD102" s="189"/>
      <c r="AE102" s="189"/>
      <c r="AF102" s="190"/>
      <c r="AG102" s="188">
        <f t="shared" si="41"/>
        <v>656</v>
      </c>
      <c r="AH102" s="189">
        <f t="shared" si="42"/>
        <v>506</v>
      </c>
      <c r="AI102" s="189">
        <f t="shared" si="43"/>
        <v>0</v>
      </c>
      <c r="AJ102" s="189">
        <f t="shared" si="44"/>
        <v>150</v>
      </c>
      <c r="AK102" s="190">
        <f t="shared" si="45"/>
        <v>0</v>
      </c>
      <c r="AL102" s="191">
        <f t="shared" si="46"/>
        <v>0</v>
      </c>
      <c r="AM102" s="173"/>
      <c r="AN102" s="173"/>
      <c r="AO102" s="173"/>
      <c r="AP102" s="174"/>
      <c r="AQ102" s="188">
        <f t="shared" si="47"/>
        <v>656</v>
      </c>
      <c r="AR102" s="189">
        <f t="shared" si="48"/>
        <v>506</v>
      </c>
      <c r="AS102" s="189">
        <f t="shared" si="49"/>
        <v>0</v>
      </c>
      <c r="AT102" s="189">
        <f t="shared" si="50"/>
        <v>150</v>
      </c>
      <c r="AU102" s="192">
        <f t="shared" si="51"/>
        <v>0</v>
      </c>
      <c r="AV102" s="304">
        <f>AV103+AV106</f>
        <v>651</v>
      </c>
      <c r="AW102" s="194">
        <f t="shared" si="52"/>
        <v>99.23780487804879</v>
      </c>
    </row>
    <row r="103" spans="1:49" ht="28.5" customHeight="1">
      <c r="A103" s="205" t="s">
        <v>187</v>
      </c>
      <c r="B103" s="195" t="s">
        <v>188</v>
      </c>
      <c r="C103" s="195" t="s">
        <v>118</v>
      </c>
      <c r="D103" s="195" t="s">
        <v>189</v>
      </c>
      <c r="E103" s="196"/>
      <c r="F103" s="172">
        <f t="shared" si="1"/>
        <v>35</v>
      </c>
      <c r="G103" s="173">
        <f>G104</f>
        <v>35</v>
      </c>
      <c r="H103" s="173"/>
      <c r="I103" s="174"/>
      <c r="J103" s="172">
        <f t="shared" si="2"/>
        <v>0</v>
      </c>
      <c r="K103" s="173">
        <f>'[1]прил2'!L78</f>
        <v>0</v>
      </c>
      <c r="L103" s="173" t="str">
        <f>'[1]прил2'!M78</f>
        <v> </v>
      </c>
      <c r="M103" s="173">
        <f>'[1]прил2'!N78</f>
        <v>0</v>
      </c>
      <c r="N103" s="172">
        <f t="shared" si="4"/>
        <v>35</v>
      </c>
      <c r="O103" s="173">
        <f t="shared" si="58"/>
        <v>35</v>
      </c>
      <c r="P103" s="215">
        <v>0</v>
      </c>
      <c r="Q103" s="173">
        <f t="shared" si="58"/>
        <v>0</v>
      </c>
      <c r="R103" s="198">
        <f aca="true" t="shared" si="59" ref="R103:R108">W103-N103</f>
        <v>0</v>
      </c>
      <c r="S103" s="199"/>
      <c r="T103" s="199">
        <f aca="true" t="shared" si="60" ref="T103:T108">Y103-P103</f>
        <v>0</v>
      </c>
      <c r="U103" s="199">
        <f aca="true" t="shared" si="61" ref="U103:U108">Z103-Q103</f>
        <v>0</v>
      </c>
      <c r="V103" s="200">
        <f t="shared" si="7"/>
        <v>0</v>
      </c>
      <c r="W103" s="198">
        <f t="shared" si="8"/>
        <v>35</v>
      </c>
      <c r="X103" s="199">
        <f t="shared" si="22"/>
        <v>35</v>
      </c>
      <c r="Y103" s="199">
        <f>Y104</f>
        <v>0</v>
      </c>
      <c r="Z103" s="173">
        <f>Z104</f>
        <v>0</v>
      </c>
      <c r="AA103" s="174"/>
      <c r="AB103" s="188">
        <f t="shared" si="40"/>
        <v>0</v>
      </c>
      <c r="AC103" s="173"/>
      <c r="AD103" s="173"/>
      <c r="AE103" s="173"/>
      <c r="AF103" s="174"/>
      <c r="AG103" s="188">
        <f t="shared" si="41"/>
        <v>35</v>
      </c>
      <c r="AH103" s="199">
        <f t="shared" si="42"/>
        <v>35</v>
      </c>
      <c r="AI103" s="199">
        <f t="shared" si="43"/>
        <v>0</v>
      </c>
      <c r="AJ103" s="199">
        <f t="shared" si="44"/>
        <v>0</v>
      </c>
      <c r="AK103" s="201">
        <f t="shared" si="45"/>
        <v>0</v>
      </c>
      <c r="AL103" s="191">
        <f t="shared" si="46"/>
        <v>0</v>
      </c>
      <c r="AM103" s="173"/>
      <c r="AN103" s="173"/>
      <c r="AO103" s="173"/>
      <c r="AP103" s="174"/>
      <c r="AQ103" s="188">
        <f t="shared" si="47"/>
        <v>35</v>
      </c>
      <c r="AR103" s="199">
        <f t="shared" si="48"/>
        <v>35</v>
      </c>
      <c r="AS103" s="199">
        <f t="shared" si="49"/>
        <v>0</v>
      </c>
      <c r="AT103" s="199">
        <f t="shared" si="50"/>
        <v>0</v>
      </c>
      <c r="AU103" s="202">
        <f t="shared" si="51"/>
        <v>0</v>
      </c>
      <c r="AV103" s="305">
        <f>AV104</f>
        <v>31</v>
      </c>
      <c r="AW103" s="194">
        <f t="shared" si="52"/>
        <v>88.57142857142857</v>
      </c>
    </row>
    <row r="104" spans="1:49" ht="21" customHeight="1">
      <c r="A104" s="205" t="s">
        <v>21</v>
      </c>
      <c r="B104" s="195" t="s">
        <v>188</v>
      </c>
      <c r="C104" s="195" t="s">
        <v>190</v>
      </c>
      <c r="D104" s="195" t="s">
        <v>191</v>
      </c>
      <c r="E104" s="196"/>
      <c r="F104" s="172">
        <f t="shared" si="1"/>
        <v>35</v>
      </c>
      <c r="G104" s="173">
        <f>G105</f>
        <v>35</v>
      </c>
      <c r="H104" s="173"/>
      <c r="I104" s="174"/>
      <c r="J104" s="172">
        <f aca="true" t="shared" si="62" ref="J104:J195">SUM(K104:M104)</f>
        <v>0</v>
      </c>
      <c r="K104" s="173">
        <f>'[1]прил2'!L79</f>
        <v>0</v>
      </c>
      <c r="L104" s="173">
        <f>'[1]прил2'!M79</f>
        <v>0</v>
      </c>
      <c r="M104" s="173">
        <f>'[1]прил2'!N79</f>
        <v>0</v>
      </c>
      <c r="N104" s="172">
        <f aca="true" t="shared" si="63" ref="N104:N195">SUM(O104:Q104)</f>
        <v>35</v>
      </c>
      <c r="O104" s="173">
        <f t="shared" si="58"/>
        <v>35</v>
      </c>
      <c r="P104" s="173">
        <f t="shared" si="58"/>
        <v>0</v>
      </c>
      <c r="Q104" s="173">
        <f t="shared" si="58"/>
        <v>0</v>
      </c>
      <c r="R104" s="198">
        <f t="shared" si="59"/>
        <v>0</v>
      </c>
      <c r="S104" s="199"/>
      <c r="T104" s="199">
        <f t="shared" si="60"/>
        <v>0</v>
      </c>
      <c r="U104" s="199">
        <f t="shared" si="61"/>
        <v>0</v>
      </c>
      <c r="V104" s="200">
        <f aca="true" t="shared" si="64" ref="V104:V182">AA104</f>
        <v>0</v>
      </c>
      <c r="W104" s="198">
        <f aca="true" t="shared" si="65" ref="W104:W182">X104+Y104+Z104+AA104</f>
        <v>35</v>
      </c>
      <c r="X104" s="199">
        <f t="shared" si="22"/>
        <v>35</v>
      </c>
      <c r="Y104" s="199">
        <f>Y105</f>
        <v>0</v>
      </c>
      <c r="Z104" s="173">
        <f>Z105</f>
        <v>0</v>
      </c>
      <c r="AA104" s="174"/>
      <c r="AB104" s="188">
        <f t="shared" si="40"/>
        <v>0</v>
      </c>
      <c r="AC104" s="173"/>
      <c r="AD104" s="173"/>
      <c r="AE104" s="173"/>
      <c r="AF104" s="174"/>
      <c r="AG104" s="188">
        <f t="shared" si="41"/>
        <v>35</v>
      </c>
      <c r="AH104" s="199">
        <f t="shared" si="42"/>
        <v>35</v>
      </c>
      <c r="AI104" s="199">
        <f t="shared" si="43"/>
        <v>0</v>
      </c>
      <c r="AJ104" s="199">
        <f t="shared" si="44"/>
        <v>0</v>
      </c>
      <c r="AK104" s="201">
        <f t="shared" si="45"/>
        <v>0</v>
      </c>
      <c r="AL104" s="191">
        <f t="shared" si="46"/>
        <v>0</v>
      </c>
      <c r="AM104" s="173"/>
      <c r="AN104" s="173"/>
      <c r="AO104" s="173"/>
      <c r="AP104" s="174"/>
      <c r="AQ104" s="188">
        <f t="shared" si="47"/>
        <v>35</v>
      </c>
      <c r="AR104" s="199">
        <f t="shared" si="48"/>
        <v>35</v>
      </c>
      <c r="AS104" s="199">
        <f t="shared" si="49"/>
        <v>0</v>
      </c>
      <c r="AT104" s="199">
        <f t="shared" si="50"/>
        <v>0</v>
      </c>
      <c r="AU104" s="202">
        <f t="shared" si="51"/>
        <v>0</v>
      </c>
      <c r="AV104" s="305">
        <f>AV105</f>
        <v>31</v>
      </c>
      <c r="AW104" s="194">
        <f t="shared" si="52"/>
        <v>88.57142857142857</v>
      </c>
    </row>
    <row r="105" spans="1:49" ht="15.75" customHeight="1">
      <c r="A105" s="205" t="s">
        <v>103</v>
      </c>
      <c r="B105" s="195" t="s">
        <v>188</v>
      </c>
      <c r="C105" s="195" t="s">
        <v>118</v>
      </c>
      <c r="D105" s="195" t="s">
        <v>191</v>
      </c>
      <c r="E105" s="196" t="s">
        <v>104</v>
      </c>
      <c r="F105" s="172">
        <f t="shared" si="1"/>
        <v>35</v>
      </c>
      <c r="G105" s="173">
        <f>'[1]прил2'!H80</f>
        <v>35</v>
      </c>
      <c r="H105" s="173"/>
      <c r="I105" s="174"/>
      <c r="J105" s="172">
        <f t="shared" si="62"/>
        <v>0</v>
      </c>
      <c r="K105" s="173">
        <f>'[1]прил2'!L80</f>
        <v>0</v>
      </c>
      <c r="L105" s="173">
        <f>'[1]прил2'!M80</f>
        <v>0</v>
      </c>
      <c r="M105" s="173">
        <f>'[1]прил2'!N80</f>
        <v>0</v>
      </c>
      <c r="N105" s="172">
        <f t="shared" si="63"/>
        <v>35</v>
      </c>
      <c r="O105" s="173">
        <f t="shared" si="58"/>
        <v>35</v>
      </c>
      <c r="P105" s="173">
        <f t="shared" si="58"/>
        <v>0</v>
      </c>
      <c r="Q105" s="173">
        <f t="shared" si="58"/>
        <v>0</v>
      </c>
      <c r="R105" s="198">
        <f t="shared" si="59"/>
        <v>0</v>
      </c>
      <c r="S105" s="199"/>
      <c r="T105" s="199">
        <f t="shared" si="60"/>
        <v>0</v>
      </c>
      <c r="U105" s="199">
        <f t="shared" si="61"/>
        <v>0</v>
      </c>
      <c r="V105" s="200">
        <f t="shared" si="64"/>
        <v>0</v>
      </c>
      <c r="W105" s="198">
        <f t="shared" si="65"/>
        <v>35</v>
      </c>
      <c r="X105" s="199">
        <f aca="true" t="shared" si="66" ref="X105:X187">SUM(O105,S105)</f>
        <v>35</v>
      </c>
      <c r="Y105" s="199">
        <v>0</v>
      </c>
      <c r="Z105" s="173">
        <v>0</v>
      </c>
      <c r="AA105" s="174"/>
      <c r="AB105" s="188">
        <f t="shared" si="40"/>
        <v>0</v>
      </c>
      <c r="AC105" s="173"/>
      <c r="AD105" s="173"/>
      <c r="AE105" s="173"/>
      <c r="AF105" s="174"/>
      <c r="AG105" s="188">
        <f t="shared" si="41"/>
        <v>35</v>
      </c>
      <c r="AH105" s="199">
        <f t="shared" si="42"/>
        <v>35</v>
      </c>
      <c r="AI105" s="199">
        <f t="shared" si="43"/>
        <v>0</v>
      </c>
      <c r="AJ105" s="199">
        <f t="shared" si="44"/>
        <v>0</v>
      </c>
      <c r="AK105" s="201">
        <f t="shared" si="45"/>
        <v>0</v>
      </c>
      <c r="AL105" s="191">
        <f t="shared" si="46"/>
        <v>0</v>
      </c>
      <c r="AM105" s="173"/>
      <c r="AN105" s="173"/>
      <c r="AO105" s="173"/>
      <c r="AP105" s="174"/>
      <c r="AQ105" s="188">
        <f t="shared" si="47"/>
        <v>35</v>
      </c>
      <c r="AR105" s="199">
        <f t="shared" si="48"/>
        <v>35</v>
      </c>
      <c r="AS105" s="199">
        <f t="shared" si="49"/>
        <v>0</v>
      </c>
      <c r="AT105" s="199">
        <f t="shared" si="50"/>
        <v>0</v>
      </c>
      <c r="AU105" s="202">
        <f t="shared" si="51"/>
        <v>0</v>
      </c>
      <c r="AV105" s="215">
        <v>31</v>
      </c>
      <c r="AW105" s="194">
        <f t="shared" si="52"/>
        <v>88.57142857142857</v>
      </c>
    </row>
    <row r="106" spans="1:49" ht="15">
      <c r="A106" s="205" t="s">
        <v>192</v>
      </c>
      <c r="B106" s="216" t="s">
        <v>188</v>
      </c>
      <c r="C106" s="195" t="s">
        <v>118</v>
      </c>
      <c r="D106" s="195" t="s">
        <v>181</v>
      </c>
      <c r="E106" s="196"/>
      <c r="F106" s="172"/>
      <c r="G106" s="173"/>
      <c r="H106" s="173"/>
      <c r="I106" s="174"/>
      <c r="J106" s="172">
        <f t="shared" si="62"/>
        <v>221</v>
      </c>
      <c r="K106" s="173">
        <f aca="true" t="shared" si="67" ref="K106:M107">K107</f>
        <v>221</v>
      </c>
      <c r="L106" s="173">
        <f t="shared" si="67"/>
        <v>0</v>
      </c>
      <c r="M106" s="173">
        <f t="shared" si="67"/>
        <v>0</v>
      </c>
      <c r="N106" s="172">
        <f t="shared" si="63"/>
        <v>221</v>
      </c>
      <c r="O106" s="173">
        <f t="shared" si="58"/>
        <v>221</v>
      </c>
      <c r="P106" s="173">
        <f t="shared" si="58"/>
        <v>0</v>
      </c>
      <c r="Q106" s="173">
        <f t="shared" si="58"/>
        <v>0</v>
      </c>
      <c r="R106" s="198">
        <f t="shared" si="59"/>
        <v>200</v>
      </c>
      <c r="S106" s="199">
        <f>S107+S109</f>
        <v>50</v>
      </c>
      <c r="T106" s="199">
        <f>T107+T109</f>
        <v>0</v>
      </c>
      <c r="U106" s="199">
        <f>U107+U109</f>
        <v>150</v>
      </c>
      <c r="V106" s="199">
        <f>V107+V109</f>
        <v>0</v>
      </c>
      <c r="W106" s="198">
        <f t="shared" si="65"/>
        <v>421</v>
      </c>
      <c r="X106" s="199">
        <f t="shared" si="66"/>
        <v>271</v>
      </c>
      <c r="Y106" s="199">
        <f>Y107</f>
        <v>0</v>
      </c>
      <c r="Z106" s="173">
        <f>Q106+U106</f>
        <v>150</v>
      </c>
      <c r="AA106" s="174"/>
      <c r="AB106" s="188">
        <f t="shared" si="40"/>
        <v>200</v>
      </c>
      <c r="AC106" s="173">
        <f>AC107</f>
        <v>200</v>
      </c>
      <c r="AD106" s="173"/>
      <c r="AE106" s="173"/>
      <c r="AF106" s="174"/>
      <c r="AG106" s="188">
        <f t="shared" si="41"/>
        <v>621</v>
      </c>
      <c r="AH106" s="199">
        <f t="shared" si="42"/>
        <v>471</v>
      </c>
      <c r="AI106" s="199">
        <f t="shared" si="43"/>
        <v>0</v>
      </c>
      <c r="AJ106" s="199">
        <f t="shared" si="44"/>
        <v>150</v>
      </c>
      <c r="AK106" s="201">
        <f t="shared" si="45"/>
        <v>0</v>
      </c>
      <c r="AL106" s="191">
        <f t="shared" si="46"/>
        <v>0</v>
      </c>
      <c r="AM106" s="173"/>
      <c r="AN106" s="173"/>
      <c r="AO106" s="173"/>
      <c r="AP106" s="174"/>
      <c r="AQ106" s="188">
        <f t="shared" si="47"/>
        <v>621</v>
      </c>
      <c r="AR106" s="199">
        <f t="shared" si="48"/>
        <v>471</v>
      </c>
      <c r="AS106" s="199">
        <f t="shared" si="49"/>
        <v>0</v>
      </c>
      <c r="AT106" s="199">
        <f t="shared" si="50"/>
        <v>150</v>
      </c>
      <c r="AU106" s="202">
        <f t="shared" si="51"/>
        <v>0</v>
      </c>
      <c r="AV106" s="305">
        <f>AV107+AV109</f>
        <v>620</v>
      </c>
      <c r="AW106" s="194">
        <f t="shared" si="52"/>
        <v>99.8389694041868</v>
      </c>
    </row>
    <row r="107" spans="1:49" ht="33" customHeight="1">
      <c r="A107" s="205" t="s">
        <v>193</v>
      </c>
      <c r="B107" s="195" t="s">
        <v>188</v>
      </c>
      <c r="C107" s="195" t="s">
        <v>118</v>
      </c>
      <c r="D107" s="195" t="s">
        <v>194</v>
      </c>
      <c r="E107" s="196"/>
      <c r="F107" s="172"/>
      <c r="G107" s="173"/>
      <c r="H107" s="173"/>
      <c r="I107" s="174"/>
      <c r="J107" s="172">
        <f t="shared" si="62"/>
        <v>221</v>
      </c>
      <c r="K107" s="173">
        <f t="shared" si="67"/>
        <v>221</v>
      </c>
      <c r="L107" s="173">
        <f t="shared" si="67"/>
        <v>0</v>
      </c>
      <c r="M107" s="173">
        <f t="shared" si="67"/>
        <v>0</v>
      </c>
      <c r="N107" s="172">
        <f t="shared" si="63"/>
        <v>221</v>
      </c>
      <c r="O107" s="173">
        <f t="shared" si="58"/>
        <v>221</v>
      </c>
      <c r="P107" s="173">
        <f t="shared" si="58"/>
        <v>0</v>
      </c>
      <c r="Q107" s="173">
        <f t="shared" si="58"/>
        <v>0</v>
      </c>
      <c r="R107" s="198">
        <f t="shared" si="59"/>
        <v>0</v>
      </c>
      <c r="S107" s="199"/>
      <c r="T107" s="199">
        <f t="shared" si="60"/>
        <v>0</v>
      </c>
      <c r="U107" s="199">
        <f t="shared" si="61"/>
        <v>0</v>
      </c>
      <c r="V107" s="200">
        <f t="shared" si="64"/>
        <v>0</v>
      </c>
      <c r="W107" s="198">
        <f t="shared" si="65"/>
        <v>221</v>
      </c>
      <c r="X107" s="199">
        <f t="shared" si="66"/>
        <v>221</v>
      </c>
      <c r="Y107" s="199">
        <f>Y108</f>
        <v>0</v>
      </c>
      <c r="Z107" s="173">
        <f>Z108</f>
        <v>0</v>
      </c>
      <c r="AA107" s="174"/>
      <c r="AB107" s="188">
        <f t="shared" si="40"/>
        <v>200</v>
      </c>
      <c r="AC107" s="173">
        <f>AC108</f>
        <v>200</v>
      </c>
      <c r="AD107" s="173"/>
      <c r="AE107" s="173"/>
      <c r="AF107" s="174"/>
      <c r="AG107" s="188">
        <f t="shared" si="41"/>
        <v>421</v>
      </c>
      <c r="AH107" s="199">
        <f t="shared" si="42"/>
        <v>421</v>
      </c>
      <c r="AI107" s="199">
        <f t="shared" si="43"/>
        <v>0</v>
      </c>
      <c r="AJ107" s="199">
        <f t="shared" si="44"/>
        <v>0</v>
      </c>
      <c r="AK107" s="201">
        <f t="shared" si="45"/>
        <v>0</v>
      </c>
      <c r="AL107" s="191">
        <f t="shared" si="46"/>
        <v>0</v>
      </c>
      <c r="AM107" s="173"/>
      <c r="AN107" s="173"/>
      <c r="AO107" s="173"/>
      <c r="AP107" s="174"/>
      <c r="AQ107" s="188">
        <f t="shared" si="47"/>
        <v>421</v>
      </c>
      <c r="AR107" s="199">
        <f t="shared" si="48"/>
        <v>421</v>
      </c>
      <c r="AS107" s="199">
        <f t="shared" si="49"/>
        <v>0</v>
      </c>
      <c r="AT107" s="199">
        <f t="shared" si="50"/>
        <v>0</v>
      </c>
      <c r="AU107" s="202">
        <f t="shared" si="51"/>
        <v>0</v>
      </c>
      <c r="AV107" s="305">
        <f>AV108</f>
        <v>420</v>
      </c>
      <c r="AW107" s="194">
        <f t="shared" si="52"/>
        <v>99.7624703087886</v>
      </c>
    </row>
    <row r="108" spans="1:49" ht="18.75" customHeight="1">
      <c r="A108" s="217" t="s">
        <v>103</v>
      </c>
      <c r="B108" s="195" t="s">
        <v>188</v>
      </c>
      <c r="C108" s="195" t="s">
        <v>118</v>
      </c>
      <c r="D108" s="195" t="s">
        <v>194</v>
      </c>
      <c r="E108" s="196" t="s">
        <v>104</v>
      </c>
      <c r="F108" s="172"/>
      <c r="G108" s="173"/>
      <c r="H108" s="173"/>
      <c r="I108" s="174"/>
      <c r="J108" s="172">
        <f t="shared" si="62"/>
        <v>221</v>
      </c>
      <c r="K108" s="173">
        <f>'[1]прил2'!L83</f>
        <v>221</v>
      </c>
      <c r="L108" s="173">
        <f>'[1]прил2'!M83</f>
        <v>0</v>
      </c>
      <c r="M108" s="173">
        <f>'[1]прил2'!N83</f>
        <v>0</v>
      </c>
      <c r="N108" s="172">
        <f t="shared" si="63"/>
        <v>221</v>
      </c>
      <c r="O108" s="173">
        <f t="shared" si="58"/>
        <v>221</v>
      </c>
      <c r="P108" s="173">
        <f t="shared" si="58"/>
        <v>0</v>
      </c>
      <c r="Q108" s="173">
        <f t="shared" si="58"/>
        <v>0</v>
      </c>
      <c r="R108" s="198">
        <f t="shared" si="59"/>
        <v>0</v>
      </c>
      <c r="S108" s="199"/>
      <c r="T108" s="199">
        <f t="shared" si="60"/>
        <v>0</v>
      </c>
      <c r="U108" s="199">
        <f t="shared" si="61"/>
        <v>0</v>
      </c>
      <c r="V108" s="200">
        <f t="shared" si="64"/>
        <v>0</v>
      </c>
      <c r="W108" s="198">
        <f t="shared" si="65"/>
        <v>221</v>
      </c>
      <c r="X108" s="199">
        <f t="shared" si="66"/>
        <v>221</v>
      </c>
      <c r="Y108" s="199">
        <v>0</v>
      </c>
      <c r="Z108" s="173">
        <v>0</v>
      </c>
      <c r="AA108" s="174"/>
      <c r="AB108" s="188">
        <f t="shared" si="40"/>
        <v>200</v>
      </c>
      <c r="AC108" s="173">
        <v>200</v>
      </c>
      <c r="AD108" s="173"/>
      <c r="AE108" s="173"/>
      <c r="AF108" s="174"/>
      <c r="AG108" s="188">
        <f t="shared" si="41"/>
        <v>421</v>
      </c>
      <c r="AH108" s="199">
        <f t="shared" si="42"/>
        <v>421</v>
      </c>
      <c r="AI108" s="199">
        <f t="shared" si="43"/>
        <v>0</v>
      </c>
      <c r="AJ108" s="199">
        <f t="shared" si="44"/>
        <v>0</v>
      </c>
      <c r="AK108" s="201">
        <f t="shared" si="45"/>
        <v>0</v>
      </c>
      <c r="AL108" s="191">
        <f t="shared" si="46"/>
        <v>0</v>
      </c>
      <c r="AM108" s="173"/>
      <c r="AN108" s="173"/>
      <c r="AO108" s="173"/>
      <c r="AP108" s="174"/>
      <c r="AQ108" s="188">
        <f t="shared" si="47"/>
        <v>421</v>
      </c>
      <c r="AR108" s="199">
        <f t="shared" si="48"/>
        <v>421</v>
      </c>
      <c r="AS108" s="199">
        <f t="shared" si="49"/>
        <v>0</v>
      </c>
      <c r="AT108" s="199">
        <f t="shared" si="50"/>
        <v>0</v>
      </c>
      <c r="AU108" s="202">
        <f t="shared" si="51"/>
        <v>0</v>
      </c>
      <c r="AV108" s="215">
        <v>420</v>
      </c>
      <c r="AW108" s="194">
        <f t="shared" si="52"/>
        <v>99.7624703087886</v>
      </c>
    </row>
    <row r="109" spans="1:49" ht="45.75" customHeight="1">
      <c r="A109" s="217" t="s">
        <v>80</v>
      </c>
      <c r="B109" s="195" t="s">
        <v>188</v>
      </c>
      <c r="C109" s="195" t="s">
        <v>118</v>
      </c>
      <c r="D109" s="195" t="s">
        <v>81</v>
      </c>
      <c r="E109" s="196"/>
      <c r="F109" s="172"/>
      <c r="G109" s="173"/>
      <c r="H109" s="173"/>
      <c r="I109" s="174"/>
      <c r="J109" s="172"/>
      <c r="K109" s="173"/>
      <c r="L109" s="173"/>
      <c r="M109" s="173"/>
      <c r="N109" s="172"/>
      <c r="O109" s="218"/>
      <c r="P109" s="218"/>
      <c r="Q109" s="218"/>
      <c r="R109" s="198">
        <f>SUM(S109:V109)</f>
        <v>200</v>
      </c>
      <c r="S109" s="200">
        <f>S111</f>
        <v>50</v>
      </c>
      <c r="T109" s="200"/>
      <c r="U109" s="200">
        <f>U111</f>
        <v>150</v>
      </c>
      <c r="V109" s="200"/>
      <c r="W109" s="198">
        <f>SUM(X109:AA109)</f>
        <v>200</v>
      </c>
      <c r="X109" s="199">
        <f>X111</f>
        <v>50</v>
      </c>
      <c r="Y109" s="199"/>
      <c r="Z109" s="173">
        <f>Z111</f>
        <v>150</v>
      </c>
      <c r="AA109" s="174"/>
      <c r="AB109" s="219">
        <f t="shared" si="40"/>
        <v>0</v>
      </c>
      <c r="AC109" s="199">
        <f>AC110+AC111</f>
        <v>0</v>
      </c>
      <c r="AD109" s="199">
        <f>AD110+AD111</f>
        <v>0</v>
      </c>
      <c r="AE109" s="199">
        <f>AE110+AE111</f>
        <v>0</v>
      </c>
      <c r="AF109" s="199">
        <f>AF110+AF111</f>
        <v>0</v>
      </c>
      <c r="AG109" s="188">
        <f t="shared" si="41"/>
        <v>200</v>
      </c>
      <c r="AH109" s="199">
        <f t="shared" si="42"/>
        <v>50</v>
      </c>
      <c r="AI109" s="199">
        <f t="shared" si="43"/>
        <v>0</v>
      </c>
      <c r="AJ109" s="199">
        <f t="shared" si="44"/>
        <v>150</v>
      </c>
      <c r="AK109" s="201">
        <f t="shared" si="45"/>
        <v>0</v>
      </c>
      <c r="AL109" s="191">
        <f t="shared" si="46"/>
        <v>0</v>
      </c>
      <c r="AM109" s="173"/>
      <c r="AN109" s="173"/>
      <c r="AO109" s="173"/>
      <c r="AP109" s="174"/>
      <c r="AQ109" s="188">
        <f t="shared" si="47"/>
        <v>200</v>
      </c>
      <c r="AR109" s="199">
        <f t="shared" si="48"/>
        <v>50</v>
      </c>
      <c r="AS109" s="199">
        <f t="shared" si="49"/>
        <v>0</v>
      </c>
      <c r="AT109" s="199">
        <f t="shared" si="50"/>
        <v>150</v>
      </c>
      <c r="AU109" s="202">
        <f t="shared" si="51"/>
        <v>0</v>
      </c>
      <c r="AV109" s="305">
        <f>AV110</f>
        <v>200</v>
      </c>
      <c r="AW109" s="194">
        <f t="shared" si="52"/>
        <v>100</v>
      </c>
    </row>
    <row r="110" spans="1:49" ht="15">
      <c r="A110" s="197" t="s">
        <v>154</v>
      </c>
      <c r="B110" s="195" t="s">
        <v>98</v>
      </c>
      <c r="C110" s="195" t="s">
        <v>118</v>
      </c>
      <c r="D110" s="195" t="s">
        <v>81</v>
      </c>
      <c r="E110" s="196" t="s">
        <v>155</v>
      </c>
      <c r="F110" s="172"/>
      <c r="G110" s="173"/>
      <c r="H110" s="173"/>
      <c r="I110" s="174"/>
      <c r="J110" s="172"/>
      <c r="K110" s="173"/>
      <c r="L110" s="173"/>
      <c r="M110" s="173"/>
      <c r="N110" s="172"/>
      <c r="O110" s="218"/>
      <c r="P110" s="218"/>
      <c r="Q110" s="218"/>
      <c r="R110" s="198"/>
      <c r="S110" s="200"/>
      <c r="T110" s="200"/>
      <c r="U110" s="200"/>
      <c r="V110" s="200"/>
      <c r="W110" s="198"/>
      <c r="X110" s="199"/>
      <c r="Y110" s="199"/>
      <c r="Z110" s="173"/>
      <c r="AA110" s="174"/>
      <c r="AB110" s="188">
        <f t="shared" si="40"/>
        <v>200</v>
      </c>
      <c r="AC110" s="173">
        <v>50</v>
      </c>
      <c r="AD110" s="173"/>
      <c r="AE110" s="173">
        <v>150</v>
      </c>
      <c r="AF110" s="174"/>
      <c r="AG110" s="188">
        <f t="shared" si="41"/>
        <v>200</v>
      </c>
      <c r="AH110" s="199">
        <f t="shared" si="42"/>
        <v>50</v>
      </c>
      <c r="AI110" s="199">
        <f t="shared" si="43"/>
        <v>0</v>
      </c>
      <c r="AJ110" s="199">
        <f t="shared" si="44"/>
        <v>150</v>
      </c>
      <c r="AK110" s="201"/>
      <c r="AL110" s="191">
        <f t="shared" si="46"/>
        <v>0</v>
      </c>
      <c r="AM110" s="173"/>
      <c r="AN110" s="173"/>
      <c r="AO110" s="173"/>
      <c r="AP110" s="174"/>
      <c r="AQ110" s="188">
        <f t="shared" si="47"/>
        <v>200</v>
      </c>
      <c r="AR110" s="199">
        <f t="shared" si="48"/>
        <v>50</v>
      </c>
      <c r="AS110" s="199">
        <f t="shared" si="49"/>
        <v>0</v>
      </c>
      <c r="AT110" s="199">
        <f t="shared" si="50"/>
        <v>150</v>
      </c>
      <c r="AU110" s="202">
        <f t="shared" si="51"/>
        <v>0</v>
      </c>
      <c r="AV110" s="215">
        <v>200</v>
      </c>
      <c r="AW110" s="194">
        <f t="shared" si="52"/>
        <v>100</v>
      </c>
    </row>
    <row r="111" spans="1:49" ht="19.5" customHeight="1" hidden="1">
      <c r="A111" s="217" t="s">
        <v>103</v>
      </c>
      <c r="B111" s="195" t="s">
        <v>188</v>
      </c>
      <c r="C111" s="195" t="s">
        <v>118</v>
      </c>
      <c r="D111" s="195" t="s">
        <v>81</v>
      </c>
      <c r="E111" s="196" t="s">
        <v>104</v>
      </c>
      <c r="F111" s="172"/>
      <c r="G111" s="173"/>
      <c r="H111" s="173"/>
      <c r="I111" s="174"/>
      <c r="J111" s="172"/>
      <c r="K111" s="173"/>
      <c r="L111" s="173"/>
      <c r="M111" s="173"/>
      <c r="N111" s="172"/>
      <c r="O111" s="218"/>
      <c r="P111" s="218"/>
      <c r="Q111" s="218"/>
      <c r="R111" s="198">
        <f>SUM(S111:V111)</f>
        <v>200</v>
      </c>
      <c r="S111" s="200">
        <v>50</v>
      </c>
      <c r="T111" s="200"/>
      <c r="U111" s="200">
        <v>150</v>
      </c>
      <c r="V111" s="200"/>
      <c r="W111" s="198">
        <f>SUM(X111:AA111)</f>
        <v>200</v>
      </c>
      <c r="X111" s="199">
        <f>S111</f>
        <v>50</v>
      </c>
      <c r="Y111" s="199"/>
      <c r="Z111" s="173">
        <f>Q111+U111</f>
        <v>150</v>
      </c>
      <c r="AA111" s="174"/>
      <c r="AB111" s="188">
        <f t="shared" si="40"/>
        <v>-200</v>
      </c>
      <c r="AC111" s="173">
        <v>-50</v>
      </c>
      <c r="AD111" s="173"/>
      <c r="AE111" s="173">
        <v>-150</v>
      </c>
      <c r="AF111" s="174"/>
      <c r="AG111" s="188">
        <f t="shared" si="41"/>
        <v>0</v>
      </c>
      <c r="AH111" s="199">
        <f t="shared" si="42"/>
        <v>0</v>
      </c>
      <c r="AI111" s="199">
        <f t="shared" si="43"/>
        <v>0</v>
      </c>
      <c r="AJ111" s="199">
        <f t="shared" si="44"/>
        <v>0</v>
      </c>
      <c r="AK111" s="201">
        <f t="shared" si="45"/>
        <v>0</v>
      </c>
      <c r="AL111" s="191">
        <f t="shared" si="46"/>
        <v>0</v>
      </c>
      <c r="AM111" s="173"/>
      <c r="AN111" s="173"/>
      <c r="AO111" s="173"/>
      <c r="AP111" s="174"/>
      <c r="AQ111" s="188">
        <f t="shared" si="47"/>
        <v>0</v>
      </c>
      <c r="AR111" s="199">
        <f t="shared" si="48"/>
        <v>0</v>
      </c>
      <c r="AS111" s="199">
        <f t="shared" si="49"/>
        <v>0</v>
      </c>
      <c r="AT111" s="199">
        <f t="shared" si="50"/>
        <v>0</v>
      </c>
      <c r="AU111" s="202">
        <f t="shared" si="51"/>
        <v>0</v>
      </c>
      <c r="AV111" s="215"/>
      <c r="AW111" s="194" t="e">
        <f t="shared" si="52"/>
        <v>#DIV/0!</v>
      </c>
    </row>
    <row r="112" spans="1:49" s="4" customFormat="1" ht="15">
      <c r="A112" s="220" t="s">
        <v>359</v>
      </c>
      <c r="B112" s="221" t="s">
        <v>106</v>
      </c>
      <c r="C112" s="221" t="s">
        <v>278</v>
      </c>
      <c r="D112" s="221"/>
      <c r="E112" s="222"/>
      <c r="F112" s="223"/>
      <c r="G112" s="224"/>
      <c r="H112" s="224"/>
      <c r="I112" s="225"/>
      <c r="J112" s="223"/>
      <c r="K112" s="224"/>
      <c r="L112" s="224"/>
      <c r="M112" s="224"/>
      <c r="N112" s="223">
        <f>N125</f>
        <v>3390</v>
      </c>
      <c r="O112" s="223">
        <f>O125</f>
        <v>3390</v>
      </c>
      <c r="P112" s="223">
        <f>P125</f>
        <v>0</v>
      </c>
      <c r="Q112" s="223">
        <f>Q125</f>
        <v>0</v>
      </c>
      <c r="R112" s="223">
        <f>R113+R125+R119</f>
        <v>25535.015</v>
      </c>
      <c r="S112" s="223">
        <f>S113+S119+S125</f>
        <v>2336.315</v>
      </c>
      <c r="T112" s="223">
        <f>T113+T125</f>
        <v>70</v>
      </c>
      <c r="U112" s="223">
        <f>U113+U125</f>
        <v>4132.9</v>
      </c>
      <c r="V112" s="223">
        <f>V113+V125</f>
        <v>18995.8</v>
      </c>
      <c r="W112" s="188">
        <f t="shared" si="65"/>
        <v>28780.5</v>
      </c>
      <c r="X112" s="189">
        <f>X113+X125</f>
        <v>5581.8</v>
      </c>
      <c r="Y112" s="224">
        <f>Y113+Y125</f>
        <v>70</v>
      </c>
      <c r="Z112" s="224">
        <f>Z113+Z125</f>
        <v>4132.9</v>
      </c>
      <c r="AA112" s="225">
        <f>AA113+AA125</f>
        <v>18995.8</v>
      </c>
      <c r="AB112" s="188">
        <f t="shared" si="40"/>
        <v>2845.1</v>
      </c>
      <c r="AC112" s="189">
        <f>AC113+AC119+AC125</f>
        <v>2845.1</v>
      </c>
      <c r="AD112" s="189"/>
      <c r="AE112" s="189"/>
      <c r="AF112" s="190"/>
      <c r="AG112" s="188">
        <f t="shared" si="41"/>
        <v>31770.114999999998</v>
      </c>
      <c r="AH112" s="189">
        <f>AH113+AH119+AH125</f>
        <v>8571.414999999999</v>
      </c>
      <c r="AI112" s="189">
        <f t="shared" si="43"/>
        <v>70</v>
      </c>
      <c r="AJ112" s="189">
        <f t="shared" si="44"/>
        <v>4132.9</v>
      </c>
      <c r="AK112" s="190">
        <f t="shared" si="45"/>
        <v>18995.8</v>
      </c>
      <c r="AL112" s="191">
        <f t="shared" si="46"/>
        <v>507.5</v>
      </c>
      <c r="AM112" s="224">
        <f>AM113</f>
        <v>507.5</v>
      </c>
      <c r="AN112" s="224"/>
      <c r="AO112" s="224">
        <f>AO113</f>
        <v>0</v>
      </c>
      <c r="AP112" s="225"/>
      <c r="AQ112" s="188">
        <f t="shared" si="47"/>
        <v>32277.614999999998</v>
      </c>
      <c r="AR112" s="189">
        <f t="shared" si="48"/>
        <v>9078.914999999999</v>
      </c>
      <c r="AS112" s="189">
        <f t="shared" si="49"/>
        <v>70</v>
      </c>
      <c r="AT112" s="189">
        <f t="shared" si="50"/>
        <v>4132.9</v>
      </c>
      <c r="AU112" s="192">
        <f t="shared" si="51"/>
        <v>18995.8</v>
      </c>
      <c r="AV112" s="306">
        <f>AV113+AV119+AV125</f>
        <v>31093.399999999998</v>
      </c>
      <c r="AW112" s="194">
        <f t="shared" si="52"/>
        <v>96.33115705729807</v>
      </c>
    </row>
    <row r="113" spans="1:49" s="4" customFormat="1" ht="15">
      <c r="A113" s="220" t="s">
        <v>351</v>
      </c>
      <c r="B113" s="221" t="s">
        <v>106</v>
      </c>
      <c r="C113" s="221" t="s">
        <v>96</v>
      </c>
      <c r="D113" s="221"/>
      <c r="E113" s="222"/>
      <c r="F113" s="223"/>
      <c r="G113" s="224"/>
      <c r="H113" s="224"/>
      <c r="I113" s="225"/>
      <c r="J113" s="223"/>
      <c r="K113" s="224"/>
      <c r="L113" s="224"/>
      <c r="M113" s="224"/>
      <c r="N113" s="172">
        <f t="shared" si="63"/>
        <v>0</v>
      </c>
      <c r="O113" s="224">
        <v>0</v>
      </c>
      <c r="P113" s="224">
        <v>0</v>
      </c>
      <c r="Q113" s="224">
        <v>0</v>
      </c>
      <c r="R113" s="188">
        <f aca="true" t="shared" si="68" ref="R113:R118">W113-N113</f>
        <v>24386.5</v>
      </c>
      <c r="S113" s="189">
        <v>1257.8</v>
      </c>
      <c r="T113" s="189">
        <f aca="true" t="shared" si="69" ref="T113:T118">Y113-P113</f>
        <v>0</v>
      </c>
      <c r="U113" s="189">
        <f aca="true" t="shared" si="70" ref="U113:U118">Z113-Q113</f>
        <v>4132.9</v>
      </c>
      <c r="V113" s="191">
        <f t="shared" si="64"/>
        <v>18995.8</v>
      </c>
      <c r="W113" s="188">
        <f t="shared" si="65"/>
        <v>24386.5</v>
      </c>
      <c r="X113" s="189">
        <f t="shared" si="66"/>
        <v>1257.8</v>
      </c>
      <c r="Y113" s="173">
        <f>Y114</f>
        <v>0</v>
      </c>
      <c r="Z113" s="173">
        <f>Z114</f>
        <v>4132.9</v>
      </c>
      <c r="AA113" s="174">
        <f>AA114</f>
        <v>18995.8</v>
      </c>
      <c r="AB113" s="188">
        <f t="shared" si="40"/>
        <v>2372.1</v>
      </c>
      <c r="AC113" s="189">
        <f>AC114</f>
        <v>2372.1</v>
      </c>
      <c r="AD113" s="189"/>
      <c r="AE113" s="189"/>
      <c r="AF113" s="190"/>
      <c r="AG113" s="188">
        <f t="shared" si="41"/>
        <v>26758.6</v>
      </c>
      <c r="AH113" s="189">
        <f t="shared" si="42"/>
        <v>3629.8999999999996</v>
      </c>
      <c r="AI113" s="189">
        <f t="shared" si="43"/>
        <v>0</v>
      </c>
      <c r="AJ113" s="189">
        <f t="shared" si="44"/>
        <v>4132.9</v>
      </c>
      <c r="AK113" s="190">
        <f t="shared" si="45"/>
        <v>18995.8</v>
      </c>
      <c r="AL113" s="191">
        <f t="shared" si="46"/>
        <v>507.5</v>
      </c>
      <c r="AM113" s="224">
        <f>AM114</f>
        <v>507.5</v>
      </c>
      <c r="AN113" s="224"/>
      <c r="AO113" s="224">
        <f>AO117</f>
        <v>0</v>
      </c>
      <c r="AP113" s="225"/>
      <c r="AQ113" s="188">
        <f t="shared" si="47"/>
        <v>27266.1</v>
      </c>
      <c r="AR113" s="189">
        <f t="shared" si="48"/>
        <v>4137.4</v>
      </c>
      <c r="AS113" s="189">
        <f t="shared" si="49"/>
        <v>0</v>
      </c>
      <c r="AT113" s="189">
        <f t="shared" si="50"/>
        <v>4132.9</v>
      </c>
      <c r="AU113" s="192">
        <f t="shared" si="51"/>
        <v>18995.8</v>
      </c>
      <c r="AV113" s="306">
        <f>AV114</f>
        <v>26458.6</v>
      </c>
      <c r="AW113" s="194">
        <f t="shared" si="52"/>
        <v>97.03844700928992</v>
      </c>
    </row>
    <row r="114" spans="1:49" ht="15.75" customHeight="1">
      <c r="A114" s="217" t="s">
        <v>356</v>
      </c>
      <c r="B114" s="195" t="s">
        <v>106</v>
      </c>
      <c r="C114" s="195" t="s">
        <v>96</v>
      </c>
      <c r="D114" s="195" t="s">
        <v>352</v>
      </c>
      <c r="E114" s="196"/>
      <c r="F114" s="172"/>
      <c r="G114" s="173"/>
      <c r="H114" s="173"/>
      <c r="I114" s="174"/>
      <c r="J114" s="172"/>
      <c r="K114" s="173"/>
      <c r="L114" s="173"/>
      <c r="M114" s="173"/>
      <c r="N114" s="172">
        <f t="shared" si="63"/>
        <v>0</v>
      </c>
      <c r="O114" s="173">
        <v>0</v>
      </c>
      <c r="P114" s="173">
        <v>0</v>
      </c>
      <c r="Q114" s="173">
        <v>0</v>
      </c>
      <c r="R114" s="198">
        <f t="shared" si="68"/>
        <v>24386.5</v>
      </c>
      <c r="S114" s="199">
        <v>1257.8</v>
      </c>
      <c r="T114" s="199">
        <f t="shared" si="69"/>
        <v>0</v>
      </c>
      <c r="U114" s="199">
        <f t="shared" si="70"/>
        <v>4132.9</v>
      </c>
      <c r="V114" s="200">
        <f t="shared" si="64"/>
        <v>18995.8</v>
      </c>
      <c r="W114" s="198">
        <f t="shared" si="65"/>
        <v>24386.5</v>
      </c>
      <c r="X114" s="199">
        <f t="shared" si="66"/>
        <v>1257.8</v>
      </c>
      <c r="Y114" s="173">
        <f>Y115+Y117</f>
        <v>0</v>
      </c>
      <c r="Z114" s="173">
        <f>Z115+Z117</f>
        <v>4132.9</v>
      </c>
      <c r="AA114" s="174">
        <f>AA115+AA117</f>
        <v>18995.8</v>
      </c>
      <c r="AB114" s="188">
        <f t="shared" si="40"/>
        <v>2372.1</v>
      </c>
      <c r="AC114" s="173">
        <f>AC117</f>
        <v>2372.1</v>
      </c>
      <c r="AD114" s="173"/>
      <c r="AE114" s="173"/>
      <c r="AF114" s="174"/>
      <c r="AG114" s="188">
        <f t="shared" si="41"/>
        <v>26758.6</v>
      </c>
      <c r="AH114" s="199">
        <f t="shared" si="42"/>
        <v>3629.8999999999996</v>
      </c>
      <c r="AI114" s="199">
        <f t="shared" si="43"/>
        <v>0</v>
      </c>
      <c r="AJ114" s="199">
        <f t="shared" si="44"/>
        <v>4132.9</v>
      </c>
      <c r="AK114" s="201">
        <f t="shared" si="45"/>
        <v>18995.8</v>
      </c>
      <c r="AL114" s="191">
        <f t="shared" si="46"/>
        <v>507.5</v>
      </c>
      <c r="AM114" s="173">
        <f>AM117</f>
        <v>507.5</v>
      </c>
      <c r="AN114" s="173"/>
      <c r="AO114" s="173"/>
      <c r="AP114" s="174"/>
      <c r="AQ114" s="188">
        <f t="shared" si="47"/>
        <v>27266.1</v>
      </c>
      <c r="AR114" s="199">
        <f t="shared" si="48"/>
        <v>4137.4</v>
      </c>
      <c r="AS114" s="199">
        <f t="shared" si="49"/>
        <v>0</v>
      </c>
      <c r="AT114" s="199">
        <f t="shared" si="50"/>
        <v>4132.9</v>
      </c>
      <c r="AU114" s="202">
        <f t="shared" si="51"/>
        <v>18995.8</v>
      </c>
      <c r="AV114" s="305">
        <f>AV115+AV117</f>
        <v>26458.6</v>
      </c>
      <c r="AW114" s="194">
        <f t="shared" si="52"/>
        <v>97.03844700928992</v>
      </c>
    </row>
    <row r="115" spans="1:49" ht="48.75" customHeight="1">
      <c r="A115" s="217" t="s">
        <v>357</v>
      </c>
      <c r="B115" s="195" t="s">
        <v>106</v>
      </c>
      <c r="C115" s="195" t="s">
        <v>96</v>
      </c>
      <c r="D115" s="195" t="s">
        <v>353</v>
      </c>
      <c r="E115" s="196"/>
      <c r="F115" s="172"/>
      <c r="G115" s="173"/>
      <c r="H115" s="173"/>
      <c r="I115" s="174"/>
      <c r="J115" s="172"/>
      <c r="K115" s="173"/>
      <c r="L115" s="173"/>
      <c r="M115" s="173"/>
      <c r="N115" s="172">
        <f t="shared" si="63"/>
        <v>0</v>
      </c>
      <c r="O115" s="173">
        <v>0</v>
      </c>
      <c r="P115" s="173">
        <v>0</v>
      </c>
      <c r="Q115" s="173">
        <v>0</v>
      </c>
      <c r="R115" s="198">
        <f t="shared" si="68"/>
        <v>18995.8</v>
      </c>
      <c r="S115" s="199"/>
      <c r="T115" s="199">
        <f t="shared" si="69"/>
        <v>0</v>
      </c>
      <c r="U115" s="199">
        <f t="shared" si="70"/>
        <v>0</v>
      </c>
      <c r="V115" s="200">
        <f t="shared" si="64"/>
        <v>18995.8</v>
      </c>
      <c r="W115" s="198">
        <f t="shared" si="65"/>
        <v>18995.8</v>
      </c>
      <c r="X115" s="199">
        <f t="shared" si="66"/>
        <v>0</v>
      </c>
      <c r="Y115" s="173">
        <f>Y116</f>
        <v>0</v>
      </c>
      <c r="Z115" s="173">
        <f>Z116</f>
        <v>0</v>
      </c>
      <c r="AA115" s="174">
        <f>AA116</f>
        <v>18995.8</v>
      </c>
      <c r="AB115" s="188">
        <f t="shared" si="40"/>
        <v>0</v>
      </c>
      <c r="AC115" s="173"/>
      <c r="AD115" s="173"/>
      <c r="AE115" s="173"/>
      <c r="AF115" s="174"/>
      <c r="AG115" s="188">
        <f t="shared" si="41"/>
        <v>18995.8</v>
      </c>
      <c r="AH115" s="199">
        <f t="shared" si="42"/>
        <v>0</v>
      </c>
      <c r="AI115" s="199">
        <f t="shared" si="43"/>
        <v>0</v>
      </c>
      <c r="AJ115" s="199">
        <f t="shared" si="44"/>
        <v>0</v>
      </c>
      <c r="AK115" s="201">
        <f t="shared" si="45"/>
        <v>18995.8</v>
      </c>
      <c r="AL115" s="191">
        <f t="shared" si="46"/>
        <v>0</v>
      </c>
      <c r="AM115" s="173"/>
      <c r="AN115" s="173"/>
      <c r="AO115" s="173"/>
      <c r="AP115" s="174"/>
      <c r="AQ115" s="188">
        <f t="shared" si="47"/>
        <v>18995.8</v>
      </c>
      <c r="AR115" s="199">
        <f t="shared" si="48"/>
        <v>0</v>
      </c>
      <c r="AS115" s="199">
        <f t="shared" si="49"/>
        <v>0</v>
      </c>
      <c r="AT115" s="199">
        <f t="shared" si="50"/>
        <v>0</v>
      </c>
      <c r="AU115" s="202">
        <f t="shared" si="51"/>
        <v>18995.8</v>
      </c>
      <c r="AV115" s="305">
        <f>AV116</f>
        <v>18995.8</v>
      </c>
      <c r="AW115" s="194">
        <f t="shared" si="52"/>
        <v>100</v>
      </c>
    </row>
    <row r="116" spans="1:49" ht="15">
      <c r="A116" s="217" t="s">
        <v>154</v>
      </c>
      <c r="B116" s="195" t="s">
        <v>106</v>
      </c>
      <c r="C116" s="195" t="s">
        <v>96</v>
      </c>
      <c r="D116" s="195" t="s">
        <v>353</v>
      </c>
      <c r="E116" s="196" t="s">
        <v>155</v>
      </c>
      <c r="F116" s="172"/>
      <c r="G116" s="173"/>
      <c r="H116" s="173"/>
      <c r="I116" s="174"/>
      <c r="J116" s="172"/>
      <c r="K116" s="173"/>
      <c r="L116" s="173"/>
      <c r="M116" s="173"/>
      <c r="N116" s="172">
        <f t="shared" si="63"/>
        <v>0</v>
      </c>
      <c r="O116" s="173">
        <v>0</v>
      </c>
      <c r="P116" s="173">
        <v>0</v>
      </c>
      <c r="Q116" s="173">
        <v>0</v>
      </c>
      <c r="R116" s="198">
        <f t="shared" si="68"/>
        <v>18995.8</v>
      </c>
      <c r="S116" s="199"/>
      <c r="T116" s="199">
        <f t="shared" si="69"/>
        <v>0</v>
      </c>
      <c r="U116" s="199">
        <f t="shared" si="70"/>
        <v>0</v>
      </c>
      <c r="V116" s="200">
        <f t="shared" si="64"/>
        <v>18995.8</v>
      </c>
      <c r="W116" s="198">
        <f t="shared" si="65"/>
        <v>18995.8</v>
      </c>
      <c r="X116" s="199">
        <f t="shared" si="66"/>
        <v>0</v>
      </c>
      <c r="Y116" s="173">
        <v>0</v>
      </c>
      <c r="Z116" s="173">
        <v>0</v>
      </c>
      <c r="AA116" s="174">
        <v>18995.8</v>
      </c>
      <c r="AB116" s="188">
        <f t="shared" si="40"/>
        <v>0</v>
      </c>
      <c r="AC116" s="173"/>
      <c r="AD116" s="173"/>
      <c r="AE116" s="173"/>
      <c r="AF116" s="174"/>
      <c r="AG116" s="188">
        <f t="shared" si="41"/>
        <v>18995.8</v>
      </c>
      <c r="AH116" s="199">
        <f t="shared" si="42"/>
        <v>0</v>
      </c>
      <c r="AI116" s="199">
        <f t="shared" si="43"/>
        <v>0</v>
      </c>
      <c r="AJ116" s="199">
        <f t="shared" si="44"/>
        <v>0</v>
      </c>
      <c r="AK116" s="201">
        <f t="shared" si="45"/>
        <v>18995.8</v>
      </c>
      <c r="AL116" s="191">
        <f t="shared" si="46"/>
        <v>0</v>
      </c>
      <c r="AM116" s="173"/>
      <c r="AN116" s="173"/>
      <c r="AO116" s="173"/>
      <c r="AP116" s="174"/>
      <c r="AQ116" s="188">
        <f t="shared" si="47"/>
        <v>18995.8</v>
      </c>
      <c r="AR116" s="199">
        <f t="shared" si="48"/>
        <v>0</v>
      </c>
      <c r="AS116" s="199">
        <f t="shared" si="49"/>
        <v>0</v>
      </c>
      <c r="AT116" s="199">
        <f t="shared" si="50"/>
        <v>0</v>
      </c>
      <c r="AU116" s="202">
        <f t="shared" si="51"/>
        <v>18995.8</v>
      </c>
      <c r="AV116" s="215">
        <v>18995.8</v>
      </c>
      <c r="AW116" s="194">
        <f t="shared" si="52"/>
        <v>100</v>
      </c>
    </row>
    <row r="117" spans="1:49" ht="29.25" customHeight="1">
      <c r="A117" s="217" t="s">
        <v>358</v>
      </c>
      <c r="B117" s="195" t="s">
        <v>106</v>
      </c>
      <c r="C117" s="195" t="s">
        <v>96</v>
      </c>
      <c r="D117" s="195" t="s">
        <v>354</v>
      </c>
      <c r="E117" s="196"/>
      <c r="F117" s="172"/>
      <c r="G117" s="173"/>
      <c r="H117" s="173"/>
      <c r="I117" s="174"/>
      <c r="J117" s="172"/>
      <c r="K117" s="173"/>
      <c r="L117" s="173"/>
      <c r="M117" s="173"/>
      <c r="N117" s="172">
        <f t="shared" si="63"/>
        <v>0</v>
      </c>
      <c r="O117" s="173">
        <v>0</v>
      </c>
      <c r="P117" s="173">
        <v>0</v>
      </c>
      <c r="Q117" s="173">
        <v>0</v>
      </c>
      <c r="R117" s="198">
        <f t="shared" si="68"/>
        <v>5390.7</v>
      </c>
      <c r="S117" s="199">
        <v>1257.8</v>
      </c>
      <c r="T117" s="199">
        <f t="shared" si="69"/>
        <v>0</v>
      </c>
      <c r="U117" s="199">
        <f t="shared" si="70"/>
        <v>4132.9</v>
      </c>
      <c r="V117" s="200">
        <f t="shared" si="64"/>
        <v>0</v>
      </c>
      <c r="W117" s="198">
        <f t="shared" si="65"/>
        <v>5390.7</v>
      </c>
      <c r="X117" s="199">
        <f t="shared" si="66"/>
        <v>1257.8</v>
      </c>
      <c r="Y117" s="173">
        <f>Y118</f>
        <v>0</v>
      </c>
      <c r="Z117" s="173">
        <f>Z118</f>
        <v>4132.9</v>
      </c>
      <c r="AA117" s="174">
        <f>AA118</f>
        <v>0</v>
      </c>
      <c r="AB117" s="188">
        <f t="shared" si="40"/>
        <v>2372.1</v>
      </c>
      <c r="AC117" s="173">
        <f>AC118</f>
        <v>2372.1</v>
      </c>
      <c r="AD117" s="173"/>
      <c r="AE117" s="173"/>
      <c r="AF117" s="174"/>
      <c r="AG117" s="188">
        <f t="shared" si="41"/>
        <v>7762.799999999999</v>
      </c>
      <c r="AH117" s="199">
        <f t="shared" si="42"/>
        <v>3629.8999999999996</v>
      </c>
      <c r="AI117" s="199">
        <f t="shared" si="43"/>
        <v>0</v>
      </c>
      <c r="AJ117" s="199">
        <f t="shared" si="44"/>
        <v>4132.9</v>
      </c>
      <c r="AK117" s="201">
        <f t="shared" si="45"/>
        <v>0</v>
      </c>
      <c r="AL117" s="191">
        <f t="shared" si="46"/>
        <v>507.5</v>
      </c>
      <c r="AM117" s="173">
        <f>AM118</f>
        <v>507.5</v>
      </c>
      <c r="AN117" s="173"/>
      <c r="AO117" s="173">
        <f>AO118</f>
        <v>0</v>
      </c>
      <c r="AP117" s="174"/>
      <c r="AQ117" s="188">
        <f t="shared" si="47"/>
        <v>8270.3</v>
      </c>
      <c r="AR117" s="199">
        <f t="shared" si="48"/>
        <v>4137.4</v>
      </c>
      <c r="AS117" s="199">
        <f t="shared" si="49"/>
        <v>0</v>
      </c>
      <c r="AT117" s="199">
        <f t="shared" si="50"/>
        <v>4132.9</v>
      </c>
      <c r="AU117" s="202">
        <f t="shared" si="51"/>
        <v>0</v>
      </c>
      <c r="AV117" s="305">
        <f>AV118</f>
        <v>7462.8</v>
      </c>
      <c r="AW117" s="194">
        <f t="shared" si="52"/>
        <v>90.23614620993193</v>
      </c>
    </row>
    <row r="118" spans="1:49" ht="15">
      <c r="A118" s="217" t="s">
        <v>154</v>
      </c>
      <c r="B118" s="195" t="s">
        <v>106</v>
      </c>
      <c r="C118" s="195" t="s">
        <v>96</v>
      </c>
      <c r="D118" s="195" t="s">
        <v>354</v>
      </c>
      <c r="E118" s="196" t="s">
        <v>155</v>
      </c>
      <c r="F118" s="172"/>
      <c r="G118" s="173"/>
      <c r="H118" s="173"/>
      <c r="I118" s="174"/>
      <c r="J118" s="172"/>
      <c r="K118" s="173"/>
      <c r="L118" s="173"/>
      <c r="M118" s="173"/>
      <c r="N118" s="172">
        <f t="shared" si="63"/>
        <v>0</v>
      </c>
      <c r="O118" s="173">
        <v>0</v>
      </c>
      <c r="P118" s="173">
        <v>0</v>
      </c>
      <c r="Q118" s="173"/>
      <c r="R118" s="198">
        <f t="shared" si="68"/>
        <v>5390.7</v>
      </c>
      <c r="S118" s="199">
        <v>1257.8</v>
      </c>
      <c r="T118" s="199">
        <f t="shared" si="69"/>
        <v>0</v>
      </c>
      <c r="U118" s="199">
        <f t="shared" si="70"/>
        <v>4132.9</v>
      </c>
      <c r="V118" s="200">
        <f t="shared" si="64"/>
        <v>0</v>
      </c>
      <c r="W118" s="198">
        <f t="shared" si="65"/>
        <v>5390.7</v>
      </c>
      <c r="X118" s="199">
        <f t="shared" si="66"/>
        <v>1257.8</v>
      </c>
      <c r="Y118" s="173">
        <v>0</v>
      </c>
      <c r="Z118" s="173">
        <v>4132.9</v>
      </c>
      <c r="AA118" s="174">
        <v>0</v>
      </c>
      <c r="AB118" s="188">
        <f t="shared" si="40"/>
        <v>2372.1</v>
      </c>
      <c r="AC118" s="173">
        <v>2372.1</v>
      </c>
      <c r="AD118" s="173"/>
      <c r="AE118" s="173"/>
      <c r="AF118" s="174"/>
      <c r="AG118" s="188">
        <f t="shared" si="41"/>
        <v>7762.799999999999</v>
      </c>
      <c r="AH118" s="199">
        <f t="shared" si="42"/>
        <v>3629.8999999999996</v>
      </c>
      <c r="AI118" s="199">
        <f t="shared" si="43"/>
        <v>0</v>
      </c>
      <c r="AJ118" s="199">
        <f t="shared" si="44"/>
        <v>4132.9</v>
      </c>
      <c r="AK118" s="201">
        <f t="shared" si="45"/>
        <v>0</v>
      </c>
      <c r="AL118" s="191">
        <f t="shared" si="46"/>
        <v>507.5</v>
      </c>
      <c r="AM118" s="173">
        <v>507.5</v>
      </c>
      <c r="AN118" s="173"/>
      <c r="AO118" s="173"/>
      <c r="AP118" s="174"/>
      <c r="AQ118" s="188">
        <f t="shared" si="47"/>
        <v>8270.3</v>
      </c>
      <c r="AR118" s="199">
        <f t="shared" si="48"/>
        <v>4137.4</v>
      </c>
      <c r="AS118" s="199">
        <f t="shared" si="49"/>
        <v>0</v>
      </c>
      <c r="AT118" s="199">
        <f t="shared" si="50"/>
        <v>4132.9</v>
      </c>
      <c r="AU118" s="202">
        <f t="shared" si="51"/>
        <v>0</v>
      </c>
      <c r="AV118" s="215">
        <v>7462.8</v>
      </c>
      <c r="AW118" s="194">
        <f t="shared" si="52"/>
        <v>90.23614620993193</v>
      </c>
    </row>
    <row r="119" spans="1:49" ht="15">
      <c r="A119" s="226" t="s">
        <v>51</v>
      </c>
      <c r="B119" s="186" t="s">
        <v>106</v>
      </c>
      <c r="C119" s="186" t="s">
        <v>146</v>
      </c>
      <c r="D119" s="195"/>
      <c r="E119" s="196"/>
      <c r="F119" s="172"/>
      <c r="G119" s="173"/>
      <c r="H119" s="173"/>
      <c r="I119" s="174"/>
      <c r="J119" s="172"/>
      <c r="K119" s="173"/>
      <c r="L119" s="173"/>
      <c r="M119" s="173"/>
      <c r="N119" s="172"/>
      <c r="O119" s="173"/>
      <c r="P119" s="173"/>
      <c r="Q119" s="173"/>
      <c r="R119" s="188">
        <f>SUM(S119:V119)</f>
        <v>144.515</v>
      </c>
      <c r="S119" s="189">
        <f>S120</f>
        <v>144.515</v>
      </c>
      <c r="T119" s="199"/>
      <c r="U119" s="199"/>
      <c r="V119" s="200"/>
      <c r="W119" s="188">
        <f>SUM(X119:AA119)</f>
        <v>144.515</v>
      </c>
      <c r="X119" s="189">
        <f>S119+O119</f>
        <v>144.515</v>
      </c>
      <c r="Y119" s="173"/>
      <c r="Z119" s="173"/>
      <c r="AA119" s="174"/>
      <c r="AB119" s="188">
        <f t="shared" si="40"/>
        <v>300</v>
      </c>
      <c r="AC119" s="189">
        <f>AC120+AC122</f>
        <v>300</v>
      </c>
      <c r="AD119" s="189"/>
      <c r="AE119" s="189"/>
      <c r="AF119" s="190"/>
      <c r="AG119" s="188">
        <f t="shared" si="41"/>
        <v>444.515</v>
      </c>
      <c r="AH119" s="189">
        <f t="shared" si="42"/>
        <v>444.515</v>
      </c>
      <c r="AI119" s="189">
        <f t="shared" si="43"/>
        <v>0</v>
      </c>
      <c r="AJ119" s="189">
        <f t="shared" si="44"/>
        <v>0</v>
      </c>
      <c r="AK119" s="190">
        <f t="shared" si="45"/>
        <v>0</v>
      </c>
      <c r="AL119" s="191">
        <f t="shared" si="46"/>
        <v>159</v>
      </c>
      <c r="AM119" s="173">
        <f>AM122</f>
        <v>159</v>
      </c>
      <c r="AN119" s="173"/>
      <c r="AO119" s="173"/>
      <c r="AP119" s="174"/>
      <c r="AQ119" s="188">
        <f t="shared" si="47"/>
        <v>603.515</v>
      </c>
      <c r="AR119" s="189">
        <f t="shared" si="48"/>
        <v>603.515</v>
      </c>
      <c r="AS119" s="189">
        <f t="shared" si="49"/>
        <v>0</v>
      </c>
      <c r="AT119" s="189">
        <f t="shared" si="50"/>
        <v>0</v>
      </c>
      <c r="AU119" s="192">
        <f t="shared" si="51"/>
        <v>0</v>
      </c>
      <c r="AV119" s="304">
        <f>AV120+AV122</f>
        <v>585.1</v>
      </c>
      <c r="AW119" s="194">
        <f t="shared" si="52"/>
        <v>96.94870881419683</v>
      </c>
    </row>
    <row r="120" spans="1:49" ht="18.75" customHeight="1">
      <c r="A120" s="217" t="s">
        <v>52</v>
      </c>
      <c r="B120" s="195" t="s">
        <v>106</v>
      </c>
      <c r="C120" s="195" t="s">
        <v>146</v>
      </c>
      <c r="D120" s="195" t="s">
        <v>42</v>
      </c>
      <c r="E120" s="196"/>
      <c r="F120" s="172"/>
      <c r="G120" s="173"/>
      <c r="H120" s="173"/>
      <c r="I120" s="174"/>
      <c r="J120" s="172"/>
      <c r="K120" s="173"/>
      <c r="L120" s="173"/>
      <c r="M120" s="173"/>
      <c r="N120" s="172"/>
      <c r="O120" s="173"/>
      <c r="P120" s="173"/>
      <c r="Q120" s="173"/>
      <c r="R120" s="198">
        <f>SUM(S120:V120)</f>
        <v>144.515</v>
      </c>
      <c r="S120" s="199">
        <f>S121</f>
        <v>144.515</v>
      </c>
      <c r="T120" s="199"/>
      <c r="U120" s="199"/>
      <c r="V120" s="200"/>
      <c r="W120" s="198">
        <f>SUM(X120:AA120)</f>
        <v>144.515</v>
      </c>
      <c r="X120" s="199">
        <f>S120+O120</f>
        <v>144.515</v>
      </c>
      <c r="Y120" s="173"/>
      <c r="Z120" s="173"/>
      <c r="AA120" s="174"/>
      <c r="AB120" s="188">
        <f t="shared" si="40"/>
        <v>0</v>
      </c>
      <c r="AC120" s="173"/>
      <c r="AD120" s="173"/>
      <c r="AE120" s="173"/>
      <c r="AF120" s="174"/>
      <c r="AG120" s="188">
        <f t="shared" si="41"/>
        <v>144.515</v>
      </c>
      <c r="AH120" s="199">
        <f t="shared" si="42"/>
        <v>144.515</v>
      </c>
      <c r="AI120" s="199">
        <f t="shared" si="43"/>
        <v>0</v>
      </c>
      <c r="AJ120" s="199">
        <f t="shared" si="44"/>
        <v>0</v>
      </c>
      <c r="AK120" s="201">
        <f t="shared" si="45"/>
        <v>0</v>
      </c>
      <c r="AL120" s="191">
        <f t="shared" si="46"/>
        <v>0</v>
      </c>
      <c r="AM120" s="173"/>
      <c r="AN120" s="173"/>
      <c r="AO120" s="173"/>
      <c r="AP120" s="174"/>
      <c r="AQ120" s="188">
        <f t="shared" si="47"/>
        <v>144.515</v>
      </c>
      <c r="AR120" s="199">
        <f t="shared" si="48"/>
        <v>144.515</v>
      </c>
      <c r="AS120" s="199">
        <f t="shared" si="49"/>
        <v>0</v>
      </c>
      <c r="AT120" s="199">
        <f t="shared" si="50"/>
        <v>0</v>
      </c>
      <c r="AU120" s="202">
        <f t="shared" si="51"/>
        <v>0</v>
      </c>
      <c r="AV120" s="305">
        <f>AV121</f>
        <v>137</v>
      </c>
      <c r="AW120" s="194">
        <f t="shared" si="52"/>
        <v>94.79984776666784</v>
      </c>
    </row>
    <row r="121" spans="1:49" ht="15">
      <c r="A121" s="217" t="s">
        <v>178</v>
      </c>
      <c r="B121" s="195" t="s">
        <v>106</v>
      </c>
      <c r="C121" s="195" t="s">
        <v>146</v>
      </c>
      <c r="D121" s="195" t="s">
        <v>42</v>
      </c>
      <c r="E121" s="196" t="s">
        <v>162</v>
      </c>
      <c r="F121" s="172"/>
      <c r="G121" s="173"/>
      <c r="H121" s="173"/>
      <c r="I121" s="174"/>
      <c r="J121" s="172"/>
      <c r="K121" s="173"/>
      <c r="L121" s="173"/>
      <c r="M121" s="173"/>
      <c r="N121" s="172"/>
      <c r="O121" s="173"/>
      <c r="P121" s="173"/>
      <c r="Q121" s="173"/>
      <c r="R121" s="198">
        <f>SUM(S121:V121)</f>
        <v>144.515</v>
      </c>
      <c r="S121" s="199">
        <v>144.515</v>
      </c>
      <c r="T121" s="199"/>
      <c r="U121" s="199"/>
      <c r="V121" s="200"/>
      <c r="W121" s="198">
        <f>SUM(X121:AA121)</f>
        <v>144.515</v>
      </c>
      <c r="X121" s="199">
        <f>S121+O121</f>
        <v>144.515</v>
      </c>
      <c r="Y121" s="173"/>
      <c r="Z121" s="173"/>
      <c r="AA121" s="174"/>
      <c r="AB121" s="188">
        <f t="shared" si="40"/>
        <v>0</v>
      </c>
      <c r="AC121" s="173"/>
      <c r="AD121" s="173"/>
      <c r="AE121" s="173"/>
      <c r="AF121" s="174"/>
      <c r="AG121" s="188">
        <f t="shared" si="41"/>
        <v>144.515</v>
      </c>
      <c r="AH121" s="199">
        <f t="shared" si="42"/>
        <v>144.515</v>
      </c>
      <c r="AI121" s="199">
        <f t="shared" si="43"/>
        <v>0</v>
      </c>
      <c r="AJ121" s="199">
        <f t="shared" si="44"/>
        <v>0</v>
      </c>
      <c r="AK121" s="201">
        <f t="shared" si="45"/>
        <v>0</v>
      </c>
      <c r="AL121" s="191">
        <f t="shared" si="46"/>
        <v>0</v>
      </c>
      <c r="AM121" s="173"/>
      <c r="AN121" s="173"/>
      <c r="AO121" s="173"/>
      <c r="AP121" s="174"/>
      <c r="AQ121" s="188">
        <f t="shared" si="47"/>
        <v>144.515</v>
      </c>
      <c r="AR121" s="199">
        <f t="shared" si="48"/>
        <v>144.515</v>
      </c>
      <c r="AS121" s="199">
        <f t="shared" si="49"/>
        <v>0</v>
      </c>
      <c r="AT121" s="199">
        <f t="shared" si="50"/>
        <v>0</v>
      </c>
      <c r="AU121" s="202">
        <f t="shared" si="51"/>
        <v>0</v>
      </c>
      <c r="AV121" s="215">
        <v>137</v>
      </c>
      <c r="AW121" s="194">
        <f t="shared" si="52"/>
        <v>94.79984776666784</v>
      </c>
    </row>
    <row r="122" spans="1:49" ht="16.5" customHeight="1">
      <c r="A122" s="217" t="s">
        <v>71</v>
      </c>
      <c r="B122" s="195" t="s">
        <v>106</v>
      </c>
      <c r="C122" s="195" t="s">
        <v>146</v>
      </c>
      <c r="D122" s="195" t="s">
        <v>70</v>
      </c>
      <c r="E122" s="196"/>
      <c r="F122" s="172"/>
      <c r="G122" s="173"/>
      <c r="H122" s="173"/>
      <c r="I122" s="174"/>
      <c r="J122" s="172"/>
      <c r="K122" s="173"/>
      <c r="L122" s="173"/>
      <c r="M122" s="173"/>
      <c r="N122" s="172"/>
      <c r="O122" s="173"/>
      <c r="P122" s="173"/>
      <c r="Q122" s="173"/>
      <c r="R122" s="198"/>
      <c r="S122" s="199"/>
      <c r="T122" s="199"/>
      <c r="U122" s="199"/>
      <c r="V122" s="200"/>
      <c r="W122" s="198"/>
      <c r="X122" s="199"/>
      <c r="Y122" s="173"/>
      <c r="Z122" s="173"/>
      <c r="AA122" s="174"/>
      <c r="AB122" s="188">
        <f t="shared" si="40"/>
        <v>300</v>
      </c>
      <c r="AC122" s="173">
        <f>AC123</f>
        <v>300</v>
      </c>
      <c r="AD122" s="173"/>
      <c r="AE122" s="173"/>
      <c r="AF122" s="174"/>
      <c r="AG122" s="188">
        <f t="shared" si="41"/>
        <v>300</v>
      </c>
      <c r="AH122" s="199">
        <f t="shared" si="42"/>
        <v>300</v>
      </c>
      <c r="AI122" s="199">
        <f t="shared" si="43"/>
        <v>0</v>
      </c>
      <c r="AJ122" s="199">
        <f t="shared" si="44"/>
        <v>0</v>
      </c>
      <c r="AK122" s="201">
        <f t="shared" si="45"/>
        <v>0</v>
      </c>
      <c r="AL122" s="191">
        <f t="shared" si="46"/>
        <v>159</v>
      </c>
      <c r="AM122" s="173">
        <f>AM123</f>
        <v>159</v>
      </c>
      <c r="AN122" s="173"/>
      <c r="AO122" s="173"/>
      <c r="AP122" s="174"/>
      <c r="AQ122" s="188">
        <f t="shared" si="47"/>
        <v>459</v>
      </c>
      <c r="AR122" s="199">
        <f t="shared" si="48"/>
        <v>459</v>
      </c>
      <c r="AS122" s="199">
        <f t="shared" si="49"/>
        <v>0</v>
      </c>
      <c r="AT122" s="199">
        <f t="shared" si="50"/>
        <v>0</v>
      </c>
      <c r="AU122" s="202">
        <f t="shared" si="51"/>
        <v>0</v>
      </c>
      <c r="AV122" s="305">
        <f>AV123</f>
        <v>448.1</v>
      </c>
      <c r="AW122" s="194">
        <f t="shared" si="52"/>
        <v>97.62527233115469</v>
      </c>
    </row>
    <row r="123" spans="1:49" ht="15.75" customHeight="1">
      <c r="A123" s="217" t="s">
        <v>72</v>
      </c>
      <c r="B123" s="195" t="s">
        <v>106</v>
      </c>
      <c r="C123" s="195" t="s">
        <v>146</v>
      </c>
      <c r="D123" s="195" t="s">
        <v>73</v>
      </c>
      <c r="E123" s="196"/>
      <c r="F123" s="172"/>
      <c r="G123" s="173"/>
      <c r="H123" s="173"/>
      <c r="I123" s="174"/>
      <c r="J123" s="172"/>
      <c r="K123" s="173"/>
      <c r="L123" s="173"/>
      <c r="M123" s="173"/>
      <c r="N123" s="172"/>
      <c r="O123" s="173"/>
      <c r="P123" s="173"/>
      <c r="Q123" s="173"/>
      <c r="R123" s="198"/>
      <c r="S123" s="199"/>
      <c r="T123" s="199"/>
      <c r="U123" s="199"/>
      <c r="V123" s="200"/>
      <c r="W123" s="198"/>
      <c r="X123" s="199"/>
      <c r="Y123" s="173"/>
      <c r="Z123" s="173"/>
      <c r="AA123" s="174"/>
      <c r="AB123" s="188">
        <f t="shared" si="40"/>
        <v>300</v>
      </c>
      <c r="AC123" s="173">
        <f>AC124</f>
        <v>300</v>
      </c>
      <c r="AD123" s="173"/>
      <c r="AE123" s="173"/>
      <c r="AF123" s="174"/>
      <c r="AG123" s="188">
        <f t="shared" si="41"/>
        <v>300</v>
      </c>
      <c r="AH123" s="199">
        <f t="shared" si="42"/>
        <v>300</v>
      </c>
      <c r="AI123" s="199">
        <f t="shared" si="43"/>
        <v>0</v>
      </c>
      <c r="AJ123" s="199">
        <f t="shared" si="44"/>
        <v>0</v>
      </c>
      <c r="AK123" s="201">
        <f t="shared" si="45"/>
        <v>0</v>
      </c>
      <c r="AL123" s="191">
        <f t="shared" si="46"/>
        <v>159</v>
      </c>
      <c r="AM123" s="173">
        <f>AM124</f>
        <v>159</v>
      </c>
      <c r="AN123" s="173"/>
      <c r="AO123" s="173"/>
      <c r="AP123" s="174"/>
      <c r="AQ123" s="188">
        <f t="shared" si="47"/>
        <v>459</v>
      </c>
      <c r="AR123" s="199">
        <f t="shared" si="48"/>
        <v>459</v>
      </c>
      <c r="AS123" s="199">
        <f t="shared" si="49"/>
        <v>0</v>
      </c>
      <c r="AT123" s="199">
        <f t="shared" si="50"/>
        <v>0</v>
      </c>
      <c r="AU123" s="202">
        <f t="shared" si="51"/>
        <v>0</v>
      </c>
      <c r="AV123" s="305">
        <f>AV124</f>
        <v>448.1</v>
      </c>
      <c r="AW123" s="194">
        <f t="shared" si="52"/>
        <v>97.62527233115469</v>
      </c>
    </row>
    <row r="124" spans="1:49" ht="17.25" customHeight="1">
      <c r="A124" s="217" t="s">
        <v>103</v>
      </c>
      <c r="B124" s="195" t="s">
        <v>106</v>
      </c>
      <c r="C124" s="195" t="s">
        <v>146</v>
      </c>
      <c r="D124" s="195" t="s">
        <v>73</v>
      </c>
      <c r="E124" s="196" t="s">
        <v>104</v>
      </c>
      <c r="F124" s="172"/>
      <c r="G124" s="173"/>
      <c r="H124" s="173"/>
      <c r="I124" s="174"/>
      <c r="J124" s="172"/>
      <c r="K124" s="173"/>
      <c r="L124" s="173"/>
      <c r="M124" s="173"/>
      <c r="N124" s="172"/>
      <c r="O124" s="173"/>
      <c r="P124" s="173"/>
      <c r="Q124" s="173"/>
      <c r="R124" s="198"/>
      <c r="S124" s="199"/>
      <c r="T124" s="199"/>
      <c r="U124" s="199"/>
      <c r="V124" s="200"/>
      <c r="W124" s="198"/>
      <c r="X124" s="199"/>
      <c r="Y124" s="173"/>
      <c r="Z124" s="173"/>
      <c r="AA124" s="174"/>
      <c r="AB124" s="188">
        <f t="shared" si="40"/>
        <v>300</v>
      </c>
      <c r="AC124" s="173">
        <v>300</v>
      </c>
      <c r="AD124" s="173"/>
      <c r="AE124" s="173"/>
      <c r="AF124" s="174"/>
      <c r="AG124" s="188">
        <f t="shared" si="41"/>
        <v>300</v>
      </c>
      <c r="AH124" s="199">
        <f t="shared" si="42"/>
        <v>300</v>
      </c>
      <c r="AI124" s="199">
        <f t="shared" si="43"/>
        <v>0</v>
      </c>
      <c r="AJ124" s="199">
        <f t="shared" si="44"/>
        <v>0</v>
      </c>
      <c r="AK124" s="201">
        <f t="shared" si="45"/>
        <v>0</v>
      </c>
      <c r="AL124" s="191">
        <f t="shared" si="46"/>
        <v>159</v>
      </c>
      <c r="AM124" s="173">
        <v>159</v>
      </c>
      <c r="AN124" s="173"/>
      <c r="AO124" s="173"/>
      <c r="AP124" s="174"/>
      <c r="AQ124" s="188">
        <f t="shared" si="47"/>
        <v>459</v>
      </c>
      <c r="AR124" s="199">
        <f t="shared" si="48"/>
        <v>459</v>
      </c>
      <c r="AS124" s="199">
        <f t="shared" si="49"/>
        <v>0</v>
      </c>
      <c r="AT124" s="199">
        <f t="shared" si="50"/>
        <v>0</v>
      </c>
      <c r="AU124" s="202">
        <f t="shared" si="51"/>
        <v>0</v>
      </c>
      <c r="AV124" s="215">
        <v>448.1</v>
      </c>
      <c r="AW124" s="194">
        <f t="shared" si="52"/>
        <v>97.62527233115469</v>
      </c>
    </row>
    <row r="125" spans="1:49" ht="15">
      <c r="A125" s="208" t="s">
        <v>195</v>
      </c>
      <c r="B125" s="186" t="s">
        <v>106</v>
      </c>
      <c r="C125" s="186" t="s">
        <v>144</v>
      </c>
      <c r="D125" s="195"/>
      <c r="E125" s="196"/>
      <c r="F125" s="188">
        <f t="shared" si="1"/>
        <v>4168.7</v>
      </c>
      <c r="G125" s="189">
        <f>G126</f>
        <v>4168.7</v>
      </c>
      <c r="H125" s="189"/>
      <c r="I125" s="190"/>
      <c r="J125" s="188">
        <f t="shared" si="62"/>
        <v>-778.6999999999998</v>
      </c>
      <c r="K125" s="189">
        <f>K126+K128</f>
        <v>-778.6999999999998</v>
      </c>
      <c r="L125" s="189">
        <f>L126+L128</f>
        <v>0</v>
      </c>
      <c r="M125" s="189">
        <f>M126+M128</f>
        <v>0</v>
      </c>
      <c r="N125" s="188">
        <f t="shared" si="63"/>
        <v>3390</v>
      </c>
      <c r="O125" s="189">
        <f t="shared" si="58"/>
        <v>3390</v>
      </c>
      <c r="P125" s="189">
        <f t="shared" si="58"/>
        <v>0</v>
      </c>
      <c r="Q125" s="189">
        <f t="shared" si="58"/>
        <v>0</v>
      </c>
      <c r="R125" s="188">
        <f>W125-N125</f>
        <v>1004</v>
      </c>
      <c r="S125" s="189">
        <f>S126+S128</f>
        <v>934</v>
      </c>
      <c r="T125" s="189">
        <f>T126+T128</f>
        <v>70</v>
      </c>
      <c r="U125" s="189">
        <f>U126+U128</f>
        <v>0</v>
      </c>
      <c r="V125" s="189">
        <f>V126+V128</f>
        <v>0</v>
      </c>
      <c r="W125" s="188">
        <f t="shared" si="65"/>
        <v>4394</v>
      </c>
      <c r="X125" s="189">
        <f t="shared" si="66"/>
        <v>4324</v>
      </c>
      <c r="Y125" s="189">
        <f>Y126+Y128</f>
        <v>70</v>
      </c>
      <c r="Z125" s="189">
        <f>Z126+Z128</f>
        <v>0</v>
      </c>
      <c r="AA125" s="190"/>
      <c r="AB125" s="188">
        <f t="shared" si="40"/>
        <v>173</v>
      </c>
      <c r="AC125" s="189">
        <f>AC126+AC128</f>
        <v>173</v>
      </c>
      <c r="AD125" s="189"/>
      <c r="AE125" s="189"/>
      <c r="AF125" s="190"/>
      <c r="AG125" s="188">
        <f t="shared" si="41"/>
        <v>4567</v>
      </c>
      <c r="AH125" s="189">
        <f t="shared" si="42"/>
        <v>4497</v>
      </c>
      <c r="AI125" s="189">
        <f t="shared" si="43"/>
        <v>70</v>
      </c>
      <c r="AJ125" s="189">
        <f t="shared" si="44"/>
        <v>0</v>
      </c>
      <c r="AK125" s="190">
        <f t="shared" si="45"/>
        <v>0</v>
      </c>
      <c r="AL125" s="191">
        <f t="shared" si="46"/>
        <v>-159</v>
      </c>
      <c r="AM125" s="173">
        <f>AM128</f>
        <v>-159</v>
      </c>
      <c r="AN125" s="173"/>
      <c r="AO125" s="173"/>
      <c r="AP125" s="174"/>
      <c r="AQ125" s="188">
        <f t="shared" si="47"/>
        <v>4408</v>
      </c>
      <c r="AR125" s="189">
        <f t="shared" si="48"/>
        <v>4338</v>
      </c>
      <c r="AS125" s="189">
        <f t="shared" si="49"/>
        <v>70</v>
      </c>
      <c r="AT125" s="189">
        <f t="shared" si="50"/>
        <v>0</v>
      </c>
      <c r="AU125" s="192">
        <f t="shared" si="51"/>
        <v>0</v>
      </c>
      <c r="AV125" s="304">
        <f>AV126+AV128</f>
        <v>4049.7</v>
      </c>
      <c r="AW125" s="194">
        <f t="shared" si="52"/>
        <v>91.87159709618874</v>
      </c>
    </row>
    <row r="126" spans="1:49" ht="15.75" customHeight="1">
      <c r="A126" s="205" t="s">
        <v>140</v>
      </c>
      <c r="B126" s="195" t="s">
        <v>106</v>
      </c>
      <c r="C126" s="195" t="s">
        <v>144</v>
      </c>
      <c r="D126" s="195" t="s">
        <v>141</v>
      </c>
      <c r="E126" s="196"/>
      <c r="F126" s="172">
        <f t="shared" si="1"/>
        <v>4168.7</v>
      </c>
      <c r="G126" s="173">
        <f>G127</f>
        <v>4168.7</v>
      </c>
      <c r="H126" s="173"/>
      <c r="I126" s="174"/>
      <c r="J126" s="172">
        <f t="shared" si="62"/>
        <v>-4168.7</v>
      </c>
      <c r="K126" s="173">
        <f>K127</f>
        <v>-4168.7</v>
      </c>
      <c r="L126" s="173">
        <f>L127</f>
        <v>0</v>
      </c>
      <c r="M126" s="173">
        <f>M127</f>
        <v>0</v>
      </c>
      <c r="N126" s="172">
        <f t="shared" si="63"/>
        <v>0</v>
      </c>
      <c r="O126" s="173">
        <f t="shared" si="58"/>
        <v>0</v>
      </c>
      <c r="P126" s="173">
        <f t="shared" si="58"/>
        <v>0</v>
      </c>
      <c r="Q126" s="173">
        <f t="shared" si="58"/>
        <v>0</v>
      </c>
      <c r="R126" s="198">
        <f>W126-N126</f>
        <v>200</v>
      </c>
      <c r="S126" s="199">
        <f>S127</f>
        <v>200</v>
      </c>
      <c r="T126" s="199">
        <f aca="true" t="shared" si="71" ref="T126:T166">Y126-P126</f>
        <v>0</v>
      </c>
      <c r="U126" s="199">
        <f aca="true" t="shared" si="72" ref="U126:U165">Z126-Q126</f>
        <v>0</v>
      </c>
      <c r="V126" s="200">
        <f t="shared" si="64"/>
        <v>0</v>
      </c>
      <c r="W126" s="198">
        <f t="shared" si="65"/>
        <v>200</v>
      </c>
      <c r="X126" s="199">
        <f t="shared" si="66"/>
        <v>200</v>
      </c>
      <c r="Y126" s="173">
        <f>Y127</f>
        <v>0</v>
      </c>
      <c r="Z126" s="173">
        <f>Z127</f>
        <v>0</v>
      </c>
      <c r="AA126" s="174"/>
      <c r="AB126" s="188">
        <f t="shared" si="40"/>
        <v>180</v>
      </c>
      <c r="AC126" s="173">
        <f>AC127</f>
        <v>180</v>
      </c>
      <c r="AD126" s="173"/>
      <c r="AE126" s="173"/>
      <c r="AF126" s="174"/>
      <c r="AG126" s="188">
        <f t="shared" si="41"/>
        <v>380</v>
      </c>
      <c r="AH126" s="199">
        <f t="shared" si="42"/>
        <v>380</v>
      </c>
      <c r="AI126" s="199">
        <f t="shared" si="43"/>
        <v>0</v>
      </c>
      <c r="AJ126" s="199">
        <f t="shared" si="44"/>
        <v>0</v>
      </c>
      <c r="AK126" s="201">
        <f t="shared" si="45"/>
        <v>0</v>
      </c>
      <c r="AL126" s="191">
        <f t="shared" si="46"/>
        <v>0</v>
      </c>
      <c r="AM126" s="173"/>
      <c r="AN126" s="173"/>
      <c r="AO126" s="173"/>
      <c r="AP126" s="174"/>
      <c r="AQ126" s="188">
        <f t="shared" si="47"/>
        <v>380</v>
      </c>
      <c r="AR126" s="199">
        <f t="shared" si="48"/>
        <v>380</v>
      </c>
      <c r="AS126" s="199">
        <f t="shared" si="49"/>
        <v>0</v>
      </c>
      <c r="AT126" s="199">
        <f t="shared" si="50"/>
        <v>0</v>
      </c>
      <c r="AU126" s="202">
        <f t="shared" si="51"/>
        <v>0</v>
      </c>
      <c r="AV126" s="305">
        <f>AV127</f>
        <v>380</v>
      </c>
      <c r="AW126" s="194">
        <f t="shared" si="52"/>
        <v>100</v>
      </c>
    </row>
    <row r="127" spans="1:49" ht="17.25" customHeight="1">
      <c r="A127" s="205" t="s">
        <v>103</v>
      </c>
      <c r="B127" s="195" t="s">
        <v>106</v>
      </c>
      <c r="C127" s="195" t="s">
        <v>144</v>
      </c>
      <c r="D127" s="195" t="s">
        <v>141</v>
      </c>
      <c r="E127" s="196" t="s">
        <v>104</v>
      </c>
      <c r="F127" s="172">
        <f t="shared" si="1"/>
        <v>4168.7</v>
      </c>
      <c r="G127" s="173">
        <f>'[1]прил2'!H86</f>
        <v>4168.7</v>
      </c>
      <c r="H127" s="173"/>
      <c r="I127" s="174"/>
      <c r="J127" s="172">
        <f t="shared" si="62"/>
        <v>-4168.7</v>
      </c>
      <c r="K127" s="173">
        <f>'[1]прил2'!L86</f>
        <v>-4168.7</v>
      </c>
      <c r="L127" s="173">
        <f>'[1]прил2'!M86</f>
        <v>0</v>
      </c>
      <c r="M127" s="173">
        <f>'[1]прил2'!N86</f>
        <v>0</v>
      </c>
      <c r="N127" s="172">
        <f t="shared" si="63"/>
        <v>0</v>
      </c>
      <c r="O127" s="173">
        <f t="shared" si="58"/>
        <v>0</v>
      </c>
      <c r="P127" s="173">
        <f t="shared" si="58"/>
        <v>0</v>
      </c>
      <c r="Q127" s="173">
        <f t="shared" si="58"/>
        <v>0</v>
      </c>
      <c r="R127" s="198">
        <f>W127-N127</f>
        <v>200</v>
      </c>
      <c r="S127" s="203">
        <v>200</v>
      </c>
      <c r="T127" s="199">
        <f t="shared" si="71"/>
        <v>0</v>
      </c>
      <c r="U127" s="199">
        <f t="shared" si="72"/>
        <v>0</v>
      </c>
      <c r="V127" s="200">
        <f t="shared" si="64"/>
        <v>0</v>
      </c>
      <c r="W127" s="198">
        <f t="shared" si="65"/>
        <v>200</v>
      </c>
      <c r="X127" s="199">
        <f t="shared" si="66"/>
        <v>200</v>
      </c>
      <c r="Y127" s="173">
        <v>0</v>
      </c>
      <c r="Z127" s="173">
        <v>0</v>
      </c>
      <c r="AA127" s="174"/>
      <c r="AB127" s="188">
        <f t="shared" si="40"/>
        <v>180</v>
      </c>
      <c r="AC127" s="173">
        <v>180</v>
      </c>
      <c r="AD127" s="173"/>
      <c r="AE127" s="173"/>
      <c r="AF127" s="174"/>
      <c r="AG127" s="188">
        <f t="shared" si="41"/>
        <v>380</v>
      </c>
      <c r="AH127" s="199">
        <f t="shared" si="42"/>
        <v>380</v>
      </c>
      <c r="AI127" s="199">
        <f t="shared" si="43"/>
        <v>0</v>
      </c>
      <c r="AJ127" s="199">
        <f t="shared" si="44"/>
        <v>0</v>
      </c>
      <c r="AK127" s="201">
        <f t="shared" si="45"/>
        <v>0</v>
      </c>
      <c r="AL127" s="191">
        <f t="shared" si="46"/>
        <v>0</v>
      </c>
      <c r="AM127" s="173"/>
      <c r="AN127" s="173"/>
      <c r="AO127" s="173"/>
      <c r="AP127" s="174"/>
      <c r="AQ127" s="188">
        <f t="shared" si="47"/>
        <v>380</v>
      </c>
      <c r="AR127" s="199">
        <f t="shared" si="48"/>
        <v>380</v>
      </c>
      <c r="AS127" s="199">
        <f t="shared" si="49"/>
        <v>0</v>
      </c>
      <c r="AT127" s="199">
        <f t="shared" si="50"/>
        <v>0</v>
      </c>
      <c r="AU127" s="202">
        <f t="shared" si="51"/>
        <v>0</v>
      </c>
      <c r="AV127" s="215">
        <v>380</v>
      </c>
      <c r="AW127" s="194">
        <f t="shared" si="52"/>
        <v>100</v>
      </c>
    </row>
    <row r="128" spans="1:49" ht="15">
      <c r="A128" s="217" t="s">
        <v>196</v>
      </c>
      <c r="B128" s="206" t="s">
        <v>106</v>
      </c>
      <c r="C128" s="206" t="s">
        <v>144</v>
      </c>
      <c r="D128" s="206" t="s">
        <v>197</v>
      </c>
      <c r="E128" s="227"/>
      <c r="F128" s="172"/>
      <c r="G128" s="173"/>
      <c r="H128" s="173"/>
      <c r="I128" s="174"/>
      <c r="J128" s="172">
        <f t="shared" si="62"/>
        <v>3390</v>
      </c>
      <c r="K128" s="173">
        <f>K129</f>
        <v>3390</v>
      </c>
      <c r="L128" s="173">
        <f>L129</f>
        <v>0</v>
      </c>
      <c r="M128" s="173">
        <f>M129</f>
        <v>0</v>
      </c>
      <c r="N128" s="172">
        <f t="shared" si="63"/>
        <v>3390</v>
      </c>
      <c r="O128" s="173">
        <f t="shared" si="58"/>
        <v>3390</v>
      </c>
      <c r="P128" s="173">
        <f t="shared" si="58"/>
        <v>0</v>
      </c>
      <c r="Q128" s="173">
        <f t="shared" si="58"/>
        <v>0</v>
      </c>
      <c r="R128" s="198">
        <f aca="true" t="shared" si="73" ref="R128:R134">SUM(S128:V128)</f>
        <v>804</v>
      </c>
      <c r="S128" s="199">
        <f>S129</f>
        <v>734</v>
      </c>
      <c r="T128" s="199">
        <f>T129</f>
        <v>70</v>
      </c>
      <c r="U128" s="199">
        <f t="shared" si="72"/>
        <v>0</v>
      </c>
      <c r="V128" s="200">
        <f t="shared" si="64"/>
        <v>0</v>
      </c>
      <c r="W128" s="198">
        <f t="shared" si="65"/>
        <v>4194</v>
      </c>
      <c r="X128" s="199">
        <f t="shared" si="66"/>
        <v>4124</v>
      </c>
      <c r="Y128" s="173">
        <f>Y129</f>
        <v>70</v>
      </c>
      <c r="Z128" s="173">
        <f>Z129</f>
        <v>0</v>
      </c>
      <c r="AA128" s="174"/>
      <c r="AB128" s="188">
        <f t="shared" si="40"/>
        <v>-7</v>
      </c>
      <c r="AC128" s="173">
        <f>AC129</f>
        <v>-7</v>
      </c>
      <c r="AD128" s="173"/>
      <c r="AE128" s="173"/>
      <c r="AF128" s="174"/>
      <c r="AG128" s="188">
        <f t="shared" si="41"/>
        <v>4187</v>
      </c>
      <c r="AH128" s="199">
        <f t="shared" si="42"/>
        <v>4117</v>
      </c>
      <c r="AI128" s="199">
        <f t="shared" si="43"/>
        <v>70</v>
      </c>
      <c r="AJ128" s="199">
        <f t="shared" si="44"/>
        <v>0</v>
      </c>
      <c r="AK128" s="201">
        <f t="shared" si="45"/>
        <v>0</v>
      </c>
      <c r="AL128" s="191">
        <f t="shared" si="46"/>
        <v>-159</v>
      </c>
      <c r="AM128" s="173">
        <f>AM129</f>
        <v>-159</v>
      </c>
      <c r="AN128" s="173"/>
      <c r="AO128" s="173"/>
      <c r="AP128" s="174"/>
      <c r="AQ128" s="188">
        <f t="shared" si="47"/>
        <v>4028</v>
      </c>
      <c r="AR128" s="199">
        <f t="shared" si="48"/>
        <v>3958</v>
      </c>
      <c r="AS128" s="199">
        <f t="shared" si="49"/>
        <v>70</v>
      </c>
      <c r="AT128" s="199">
        <f t="shared" si="50"/>
        <v>0</v>
      </c>
      <c r="AU128" s="202">
        <f t="shared" si="51"/>
        <v>0</v>
      </c>
      <c r="AV128" s="305">
        <f>AV129</f>
        <v>3669.7</v>
      </c>
      <c r="AW128" s="194">
        <f t="shared" si="52"/>
        <v>91.10476663356503</v>
      </c>
    </row>
    <row r="129" spans="1:49" ht="15" customHeight="1">
      <c r="A129" s="217" t="s">
        <v>103</v>
      </c>
      <c r="B129" s="206" t="s">
        <v>106</v>
      </c>
      <c r="C129" s="206" t="s">
        <v>144</v>
      </c>
      <c r="D129" s="206" t="s">
        <v>197</v>
      </c>
      <c r="E129" s="227" t="s">
        <v>104</v>
      </c>
      <c r="F129" s="172"/>
      <c r="G129" s="173"/>
      <c r="H129" s="173"/>
      <c r="I129" s="174"/>
      <c r="J129" s="172">
        <f t="shared" si="62"/>
        <v>3390</v>
      </c>
      <c r="K129" s="173">
        <f>'[1]прил2'!L88</f>
        <v>3390</v>
      </c>
      <c r="L129" s="173">
        <f>'[1]прил2'!M88</f>
        <v>0</v>
      </c>
      <c r="M129" s="173">
        <f>'[1]прил2'!N88</f>
        <v>0</v>
      </c>
      <c r="N129" s="172">
        <f t="shared" si="63"/>
        <v>3390</v>
      </c>
      <c r="O129" s="173">
        <f t="shared" si="58"/>
        <v>3390</v>
      </c>
      <c r="P129" s="173">
        <f t="shared" si="58"/>
        <v>0</v>
      </c>
      <c r="Q129" s="173">
        <f t="shared" si="58"/>
        <v>0</v>
      </c>
      <c r="R129" s="198">
        <f t="shared" si="73"/>
        <v>804</v>
      </c>
      <c r="S129" s="199">
        <v>734</v>
      </c>
      <c r="T129" s="199">
        <v>70</v>
      </c>
      <c r="U129" s="199">
        <f t="shared" si="72"/>
        <v>0</v>
      </c>
      <c r="V129" s="200">
        <f t="shared" si="64"/>
        <v>0</v>
      </c>
      <c r="W129" s="198">
        <f>SUM(X129:AA129)</f>
        <v>4194</v>
      </c>
      <c r="X129" s="199">
        <f t="shared" si="66"/>
        <v>4124</v>
      </c>
      <c r="Y129" s="199">
        <f>SUM(P129,T129)</f>
        <v>70</v>
      </c>
      <c r="Z129" s="199"/>
      <c r="AA129" s="174"/>
      <c r="AB129" s="188">
        <f t="shared" si="40"/>
        <v>-7</v>
      </c>
      <c r="AC129" s="173">
        <v>-7</v>
      </c>
      <c r="AD129" s="173"/>
      <c r="AE129" s="173"/>
      <c r="AF129" s="174"/>
      <c r="AG129" s="188">
        <f t="shared" si="41"/>
        <v>4187</v>
      </c>
      <c r="AH129" s="199">
        <f t="shared" si="42"/>
        <v>4117</v>
      </c>
      <c r="AI129" s="199">
        <f t="shared" si="43"/>
        <v>70</v>
      </c>
      <c r="AJ129" s="199">
        <f t="shared" si="44"/>
        <v>0</v>
      </c>
      <c r="AK129" s="201">
        <f t="shared" si="45"/>
        <v>0</v>
      </c>
      <c r="AL129" s="191">
        <f t="shared" si="46"/>
        <v>-159</v>
      </c>
      <c r="AM129" s="173">
        <f>прил2!AN122</f>
        <v>-159</v>
      </c>
      <c r="AN129" s="173"/>
      <c r="AO129" s="173"/>
      <c r="AP129" s="174"/>
      <c r="AQ129" s="188">
        <f t="shared" si="47"/>
        <v>4028</v>
      </c>
      <c r="AR129" s="199">
        <f t="shared" si="48"/>
        <v>3958</v>
      </c>
      <c r="AS129" s="199">
        <f t="shared" si="49"/>
        <v>70</v>
      </c>
      <c r="AT129" s="199">
        <f t="shared" si="50"/>
        <v>0</v>
      </c>
      <c r="AU129" s="202">
        <f t="shared" si="51"/>
        <v>0</v>
      </c>
      <c r="AV129" s="215">
        <v>3669.7</v>
      </c>
      <c r="AW129" s="194">
        <f t="shared" si="52"/>
        <v>91.10476663356503</v>
      </c>
    </row>
    <row r="130" spans="1:49" ht="15">
      <c r="A130" s="185" t="s">
        <v>198</v>
      </c>
      <c r="B130" s="186" t="s">
        <v>199</v>
      </c>
      <c r="C130" s="195"/>
      <c r="D130" s="195"/>
      <c r="E130" s="196"/>
      <c r="F130" s="188">
        <f t="shared" si="1"/>
        <v>109257.70000000001</v>
      </c>
      <c r="G130" s="189">
        <f>G131+G135+G152</f>
        <v>41073.9</v>
      </c>
      <c r="H130" s="189">
        <f>H131+H135+H152</f>
        <v>4612</v>
      </c>
      <c r="I130" s="189">
        <f>I131+I135+I152</f>
        <v>63571.8</v>
      </c>
      <c r="J130" s="188">
        <f t="shared" si="62"/>
        <v>5578.1</v>
      </c>
      <c r="K130" s="189">
        <f>K131+K135+K152</f>
        <v>1764.6</v>
      </c>
      <c r="L130" s="189">
        <f>L131+L135+L152</f>
        <v>0</v>
      </c>
      <c r="M130" s="189">
        <f>M131+M135+M152</f>
        <v>3813.5</v>
      </c>
      <c r="N130" s="188">
        <f t="shared" si="63"/>
        <v>114835.8</v>
      </c>
      <c r="O130" s="189">
        <f t="shared" si="58"/>
        <v>42838.5</v>
      </c>
      <c r="P130" s="189">
        <f>H130+L130</f>
        <v>4612</v>
      </c>
      <c r="Q130" s="189">
        <f>I130+M130</f>
        <v>67385.3</v>
      </c>
      <c r="R130" s="188">
        <f t="shared" si="73"/>
        <v>4908.93</v>
      </c>
      <c r="S130" s="189">
        <f>S131+S136+S152</f>
        <v>258</v>
      </c>
      <c r="T130" s="189">
        <f>T131+T135+T148+T152</f>
        <v>1645.6299999999999</v>
      </c>
      <c r="U130" s="189">
        <f>U131+U135+U152</f>
        <v>3005.3</v>
      </c>
      <c r="V130" s="191">
        <f t="shared" si="64"/>
        <v>0</v>
      </c>
      <c r="W130" s="188">
        <f t="shared" si="65"/>
        <v>119744.73000000001</v>
      </c>
      <c r="X130" s="189">
        <f t="shared" si="66"/>
        <v>43096.5</v>
      </c>
      <c r="Y130" s="189">
        <f>Y131+Y135+Y152+Y148</f>
        <v>6257.63</v>
      </c>
      <c r="Z130" s="189">
        <f>Z131+Z135+Z152</f>
        <v>70390.6</v>
      </c>
      <c r="AA130" s="190"/>
      <c r="AB130" s="188">
        <f t="shared" si="40"/>
        <v>4709.985</v>
      </c>
      <c r="AC130" s="189">
        <f>AC131+AC135+AC148+AC152</f>
        <v>2620.2999999999997</v>
      </c>
      <c r="AD130" s="189">
        <f>AD131+AD135+AD148+AD152</f>
        <v>189.68499999999997</v>
      </c>
      <c r="AE130" s="189">
        <f>AE131+AE135+AE148+AE152</f>
        <v>1100</v>
      </c>
      <c r="AF130" s="189">
        <f>AF131+AF135+AF148+AF152</f>
        <v>800</v>
      </c>
      <c r="AG130" s="188">
        <f t="shared" si="41"/>
        <v>124454.71500000001</v>
      </c>
      <c r="AH130" s="189">
        <f t="shared" si="42"/>
        <v>45716.8</v>
      </c>
      <c r="AI130" s="189">
        <f t="shared" si="43"/>
        <v>6447.3150000000005</v>
      </c>
      <c r="AJ130" s="189">
        <f t="shared" si="44"/>
        <v>71490.6</v>
      </c>
      <c r="AK130" s="190">
        <f t="shared" si="45"/>
        <v>800</v>
      </c>
      <c r="AL130" s="191">
        <f t="shared" si="46"/>
        <v>-63.05800000000001</v>
      </c>
      <c r="AM130" s="173"/>
      <c r="AN130" s="189">
        <f>AN131+AN135</f>
        <v>-63.05800000000001</v>
      </c>
      <c r="AO130" s="173"/>
      <c r="AP130" s="174"/>
      <c r="AQ130" s="188">
        <f t="shared" si="47"/>
        <v>124391.657</v>
      </c>
      <c r="AR130" s="189">
        <f t="shared" si="48"/>
        <v>45716.8</v>
      </c>
      <c r="AS130" s="189">
        <f t="shared" si="49"/>
        <v>6384.2570000000005</v>
      </c>
      <c r="AT130" s="189">
        <f t="shared" si="50"/>
        <v>71490.6</v>
      </c>
      <c r="AU130" s="192">
        <f t="shared" si="51"/>
        <v>800</v>
      </c>
      <c r="AV130" s="304">
        <f>AV131+AV135+AV148+AV152</f>
        <v>122102.90000000001</v>
      </c>
      <c r="AW130" s="194">
        <f t="shared" si="52"/>
        <v>98.16003978466176</v>
      </c>
    </row>
    <row r="131" spans="1:49" ht="16.5" customHeight="1">
      <c r="A131" s="185" t="s">
        <v>200</v>
      </c>
      <c r="B131" s="186" t="s">
        <v>199</v>
      </c>
      <c r="C131" s="186" t="s">
        <v>96</v>
      </c>
      <c r="D131" s="195"/>
      <c r="E131" s="196"/>
      <c r="F131" s="188">
        <f t="shared" si="1"/>
        <v>23121.6</v>
      </c>
      <c r="G131" s="189">
        <f aca="true" t="shared" si="74" ref="G131:H133">G132</f>
        <v>20440</v>
      </c>
      <c r="H131" s="189">
        <f t="shared" si="74"/>
        <v>2681.6</v>
      </c>
      <c r="I131" s="190"/>
      <c r="J131" s="188">
        <f t="shared" si="62"/>
        <v>502.2</v>
      </c>
      <c r="K131" s="189">
        <f aca="true" t="shared" si="75" ref="K131:M133">K132</f>
        <v>502.2</v>
      </c>
      <c r="L131" s="189">
        <f t="shared" si="75"/>
        <v>0</v>
      </c>
      <c r="M131" s="189">
        <f t="shared" si="75"/>
        <v>0</v>
      </c>
      <c r="N131" s="188">
        <f t="shared" si="63"/>
        <v>23623.8</v>
      </c>
      <c r="O131" s="189">
        <f t="shared" si="58"/>
        <v>20942.2</v>
      </c>
      <c r="P131" s="189">
        <f t="shared" si="58"/>
        <v>2681.6</v>
      </c>
      <c r="Q131" s="189">
        <f t="shared" si="58"/>
        <v>0</v>
      </c>
      <c r="R131" s="188">
        <f t="shared" si="73"/>
        <v>160</v>
      </c>
      <c r="S131" s="189">
        <f>S132</f>
        <v>160</v>
      </c>
      <c r="T131" s="189">
        <f t="shared" si="71"/>
        <v>0</v>
      </c>
      <c r="U131" s="189">
        <f t="shared" si="72"/>
        <v>0</v>
      </c>
      <c r="V131" s="191">
        <f t="shared" si="64"/>
        <v>0</v>
      </c>
      <c r="W131" s="188">
        <f t="shared" si="65"/>
        <v>23783.8</v>
      </c>
      <c r="X131" s="189">
        <f t="shared" si="66"/>
        <v>21102.2</v>
      </c>
      <c r="Y131" s="189">
        <f aca="true" t="shared" si="76" ref="Y131:Z133">Y132</f>
        <v>2681.6</v>
      </c>
      <c r="Z131" s="189">
        <f t="shared" si="76"/>
        <v>0</v>
      </c>
      <c r="AA131" s="190"/>
      <c r="AB131" s="188">
        <f t="shared" si="40"/>
        <v>1168.917</v>
      </c>
      <c r="AC131" s="189">
        <f aca="true" t="shared" si="77" ref="AC131:AD133">AC132</f>
        <v>1063.877</v>
      </c>
      <c r="AD131" s="189">
        <f t="shared" si="77"/>
        <v>69.24</v>
      </c>
      <c r="AE131" s="189"/>
      <c r="AF131" s="190">
        <f>AF132</f>
        <v>35.8</v>
      </c>
      <c r="AG131" s="188">
        <f t="shared" si="41"/>
        <v>24952.717</v>
      </c>
      <c r="AH131" s="189">
        <f t="shared" si="42"/>
        <v>22166.077</v>
      </c>
      <c r="AI131" s="189">
        <f t="shared" si="43"/>
        <v>2750.8399999999997</v>
      </c>
      <c r="AJ131" s="189">
        <f t="shared" si="44"/>
        <v>0</v>
      </c>
      <c r="AK131" s="190">
        <f t="shared" si="45"/>
        <v>35.8</v>
      </c>
      <c r="AL131" s="191">
        <f t="shared" si="46"/>
        <v>-22.349</v>
      </c>
      <c r="AM131" s="173"/>
      <c r="AN131" s="173">
        <f>AN132</f>
        <v>-22.349</v>
      </c>
      <c r="AO131" s="173"/>
      <c r="AP131" s="174"/>
      <c r="AQ131" s="188">
        <f t="shared" si="47"/>
        <v>24930.368</v>
      </c>
      <c r="AR131" s="189">
        <f t="shared" si="48"/>
        <v>22166.077</v>
      </c>
      <c r="AS131" s="189">
        <f t="shared" si="49"/>
        <v>2728.4909999999995</v>
      </c>
      <c r="AT131" s="189">
        <f t="shared" si="50"/>
        <v>0</v>
      </c>
      <c r="AU131" s="192">
        <f t="shared" si="51"/>
        <v>35.8</v>
      </c>
      <c r="AV131" s="304">
        <f>AV132</f>
        <v>24519.3</v>
      </c>
      <c r="AW131" s="194">
        <f t="shared" si="52"/>
        <v>98.3511354505477</v>
      </c>
    </row>
    <row r="132" spans="1:49" ht="15">
      <c r="A132" s="197" t="s">
        <v>201</v>
      </c>
      <c r="B132" s="195" t="s">
        <v>199</v>
      </c>
      <c r="C132" s="195" t="s">
        <v>96</v>
      </c>
      <c r="D132" s="195" t="s">
        <v>202</v>
      </c>
      <c r="E132" s="196"/>
      <c r="F132" s="172">
        <f t="shared" si="1"/>
        <v>23121.6</v>
      </c>
      <c r="G132" s="173">
        <f t="shared" si="74"/>
        <v>20440</v>
      </c>
      <c r="H132" s="173">
        <f t="shared" si="74"/>
        <v>2681.6</v>
      </c>
      <c r="I132" s="174"/>
      <c r="J132" s="172">
        <f t="shared" si="62"/>
        <v>502.2</v>
      </c>
      <c r="K132" s="173">
        <f t="shared" si="75"/>
        <v>502.2</v>
      </c>
      <c r="L132" s="173">
        <f t="shared" si="75"/>
        <v>0</v>
      </c>
      <c r="M132" s="173">
        <f t="shared" si="75"/>
        <v>0</v>
      </c>
      <c r="N132" s="172">
        <f t="shared" si="63"/>
        <v>23623.8</v>
      </c>
      <c r="O132" s="173">
        <f t="shared" si="58"/>
        <v>20942.2</v>
      </c>
      <c r="P132" s="173">
        <f t="shared" si="58"/>
        <v>2681.6</v>
      </c>
      <c r="Q132" s="173">
        <f t="shared" si="58"/>
        <v>0</v>
      </c>
      <c r="R132" s="198">
        <f t="shared" si="73"/>
        <v>160</v>
      </c>
      <c r="S132" s="199">
        <f>S133</f>
        <v>160</v>
      </c>
      <c r="T132" s="199">
        <f t="shared" si="71"/>
        <v>0</v>
      </c>
      <c r="U132" s="199">
        <f t="shared" si="72"/>
        <v>0</v>
      </c>
      <c r="V132" s="200">
        <f t="shared" si="64"/>
        <v>0</v>
      </c>
      <c r="W132" s="198">
        <f t="shared" si="65"/>
        <v>23783.8</v>
      </c>
      <c r="X132" s="199">
        <f t="shared" si="66"/>
        <v>21102.2</v>
      </c>
      <c r="Y132" s="173">
        <f t="shared" si="76"/>
        <v>2681.6</v>
      </c>
      <c r="Z132" s="173">
        <f t="shared" si="76"/>
        <v>0</v>
      </c>
      <c r="AA132" s="174"/>
      <c r="AB132" s="188">
        <f t="shared" si="40"/>
        <v>1168.917</v>
      </c>
      <c r="AC132" s="173">
        <f t="shared" si="77"/>
        <v>1063.877</v>
      </c>
      <c r="AD132" s="173">
        <f t="shared" si="77"/>
        <v>69.24</v>
      </c>
      <c r="AE132" s="173"/>
      <c r="AF132" s="174">
        <f>AF133</f>
        <v>35.8</v>
      </c>
      <c r="AG132" s="188">
        <f t="shared" si="41"/>
        <v>24952.717</v>
      </c>
      <c r="AH132" s="199">
        <f t="shared" si="42"/>
        <v>22166.077</v>
      </c>
      <c r="AI132" s="199">
        <f t="shared" si="43"/>
        <v>2750.8399999999997</v>
      </c>
      <c r="AJ132" s="199">
        <f t="shared" si="44"/>
        <v>0</v>
      </c>
      <c r="AK132" s="201">
        <f t="shared" si="45"/>
        <v>35.8</v>
      </c>
      <c r="AL132" s="191">
        <f t="shared" si="46"/>
        <v>-22.349</v>
      </c>
      <c r="AM132" s="173"/>
      <c r="AN132" s="173">
        <f>AN133</f>
        <v>-22.349</v>
      </c>
      <c r="AO132" s="173"/>
      <c r="AP132" s="174"/>
      <c r="AQ132" s="188">
        <f t="shared" si="47"/>
        <v>24930.368</v>
      </c>
      <c r="AR132" s="189">
        <f t="shared" si="48"/>
        <v>22166.077</v>
      </c>
      <c r="AS132" s="189">
        <f t="shared" si="49"/>
        <v>2728.4909999999995</v>
      </c>
      <c r="AT132" s="189">
        <f t="shared" si="50"/>
        <v>0</v>
      </c>
      <c r="AU132" s="192">
        <f t="shared" si="51"/>
        <v>35.8</v>
      </c>
      <c r="AV132" s="304">
        <f>AV133</f>
        <v>24519.3</v>
      </c>
      <c r="AW132" s="194">
        <f t="shared" si="52"/>
        <v>98.3511354505477</v>
      </c>
    </row>
    <row r="133" spans="1:49" ht="15.75" customHeight="1">
      <c r="A133" s="197" t="s">
        <v>203</v>
      </c>
      <c r="B133" s="195" t="s">
        <v>199</v>
      </c>
      <c r="C133" s="195" t="s">
        <v>96</v>
      </c>
      <c r="D133" s="195" t="s">
        <v>204</v>
      </c>
      <c r="E133" s="196"/>
      <c r="F133" s="172">
        <f t="shared" si="1"/>
        <v>23121.6</v>
      </c>
      <c r="G133" s="173">
        <f t="shared" si="74"/>
        <v>20440</v>
      </c>
      <c r="H133" s="173">
        <f t="shared" si="74"/>
        <v>2681.6</v>
      </c>
      <c r="I133" s="174"/>
      <c r="J133" s="172">
        <f t="shared" si="62"/>
        <v>502.2</v>
      </c>
      <c r="K133" s="173">
        <f t="shared" si="75"/>
        <v>502.2</v>
      </c>
      <c r="L133" s="173">
        <f t="shared" si="75"/>
        <v>0</v>
      </c>
      <c r="M133" s="173">
        <f t="shared" si="75"/>
        <v>0</v>
      </c>
      <c r="N133" s="172">
        <f t="shared" si="63"/>
        <v>23623.8</v>
      </c>
      <c r="O133" s="173">
        <f t="shared" si="58"/>
        <v>20942.2</v>
      </c>
      <c r="P133" s="173">
        <f t="shared" si="58"/>
        <v>2681.6</v>
      </c>
      <c r="Q133" s="173">
        <f t="shared" si="58"/>
        <v>0</v>
      </c>
      <c r="R133" s="198">
        <f t="shared" si="73"/>
        <v>160</v>
      </c>
      <c r="S133" s="199">
        <f>S134</f>
        <v>160</v>
      </c>
      <c r="T133" s="199">
        <f t="shared" si="71"/>
        <v>0</v>
      </c>
      <c r="U133" s="199">
        <f t="shared" si="72"/>
        <v>0</v>
      </c>
      <c r="V133" s="200">
        <f t="shared" si="64"/>
        <v>0</v>
      </c>
      <c r="W133" s="198">
        <f t="shared" si="65"/>
        <v>23783.8</v>
      </c>
      <c r="X133" s="199">
        <f t="shared" si="66"/>
        <v>21102.2</v>
      </c>
      <c r="Y133" s="173">
        <f t="shared" si="76"/>
        <v>2681.6</v>
      </c>
      <c r="Z133" s="173">
        <f t="shared" si="76"/>
        <v>0</v>
      </c>
      <c r="AA133" s="174"/>
      <c r="AB133" s="188">
        <f t="shared" si="40"/>
        <v>1168.917</v>
      </c>
      <c r="AC133" s="173">
        <f t="shared" si="77"/>
        <v>1063.877</v>
      </c>
      <c r="AD133" s="173">
        <f t="shared" si="77"/>
        <v>69.24</v>
      </c>
      <c r="AE133" s="173"/>
      <c r="AF133" s="174">
        <f>AF134</f>
        <v>35.8</v>
      </c>
      <c r="AG133" s="188">
        <f t="shared" si="41"/>
        <v>24952.717</v>
      </c>
      <c r="AH133" s="199">
        <f t="shared" si="42"/>
        <v>22166.077</v>
      </c>
      <c r="AI133" s="199">
        <f t="shared" si="43"/>
        <v>2750.8399999999997</v>
      </c>
      <c r="AJ133" s="199">
        <f t="shared" si="44"/>
        <v>0</v>
      </c>
      <c r="AK133" s="201">
        <f t="shared" si="45"/>
        <v>35.8</v>
      </c>
      <c r="AL133" s="191">
        <f t="shared" si="46"/>
        <v>-22.349</v>
      </c>
      <c r="AM133" s="173"/>
      <c r="AN133" s="173">
        <f>AN134</f>
        <v>-22.349</v>
      </c>
      <c r="AO133" s="173"/>
      <c r="AP133" s="174"/>
      <c r="AQ133" s="188">
        <f t="shared" si="47"/>
        <v>24930.368</v>
      </c>
      <c r="AR133" s="199">
        <f t="shared" si="48"/>
        <v>22166.077</v>
      </c>
      <c r="AS133" s="199">
        <f t="shared" si="49"/>
        <v>2728.4909999999995</v>
      </c>
      <c r="AT133" s="199">
        <f t="shared" si="50"/>
        <v>0</v>
      </c>
      <c r="AU133" s="202">
        <f t="shared" si="51"/>
        <v>35.8</v>
      </c>
      <c r="AV133" s="305">
        <f>AV134</f>
        <v>24519.3</v>
      </c>
      <c r="AW133" s="194">
        <f t="shared" si="52"/>
        <v>98.3511354505477</v>
      </c>
    </row>
    <row r="134" spans="1:49" ht="17.25" customHeight="1">
      <c r="A134" s="197" t="s">
        <v>170</v>
      </c>
      <c r="B134" s="195" t="s">
        <v>199</v>
      </c>
      <c r="C134" s="195" t="s">
        <v>96</v>
      </c>
      <c r="D134" s="195" t="s">
        <v>204</v>
      </c>
      <c r="E134" s="196" t="s">
        <v>131</v>
      </c>
      <c r="F134" s="172">
        <f t="shared" si="1"/>
        <v>23121.6</v>
      </c>
      <c r="G134" s="173">
        <f>'[1]прил2'!H152</f>
        <v>20440</v>
      </c>
      <c r="H134" s="173">
        <f>'[1]прил2'!I152</f>
        <v>2681.6</v>
      </c>
      <c r="I134" s="174"/>
      <c r="J134" s="172">
        <f t="shared" si="62"/>
        <v>502.2</v>
      </c>
      <c r="K134" s="173">
        <f>'[1]прил2'!L152</f>
        <v>502.2</v>
      </c>
      <c r="L134" s="173">
        <f>'[1]прил2'!M152</f>
        <v>0</v>
      </c>
      <c r="M134" s="173">
        <f>'[1]прил2'!N152</f>
        <v>0</v>
      </c>
      <c r="N134" s="172">
        <f t="shared" si="63"/>
        <v>23623.8</v>
      </c>
      <c r="O134" s="173">
        <f t="shared" si="58"/>
        <v>20942.2</v>
      </c>
      <c r="P134" s="173">
        <f t="shared" si="58"/>
        <v>2681.6</v>
      </c>
      <c r="Q134" s="173">
        <f t="shared" si="58"/>
        <v>0</v>
      </c>
      <c r="R134" s="198">
        <f t="shared" si="73"/>
        <v>160</v>
      </c>
      <c r="S134" s="199">
        <v>160</v>
      </c>
      <c r="T134" s="199">
        <f t="shared" si="71"/>
        <v>0</v>
      </c>
      <c r="U134" s="199">
        <f t="shared" si="72"/>
        <v>0</v>
      </c>
      <c r="V134" s="200">
        <f t="shared" si="64"/>
        <v>0</v>
      </c>
      <c r="W134" s="198">
        <f t="shared" si="65"/>
        <v>23783.8</v>
      </c>
      <c r="X134" s="199">
        <f t="shared" si="66"/>
        <v>21102.2</v>
      </c>
      <c r="Y134" s="173">
        <v>2681.6</v>
      </c>
      <c r="Z134" s="173">
        <v>0</v>
      </c>
      <c r="AA134" s="174"/>
      <c r="AB134" s="188">
        <f t="shared" si="40"/>
        <v>1168.917</v>
      </c>
      <c r="AC134" s="173">
        <v>1063.877</v>
      </c>
      <c r="AD134" s="173">
        <v>69.24</v>
      </c>
      <c r="AE134" s="173"/>
      <c r="AF134" s="174">
        <v>35.8</v>
      </c>
      <c r="AG134" s="188">
        <f t="shared" si="41"/>
        <v>24952.717</v>
      </c>
      <c r="AH134" s="199">
        <f t="shared" si="42"/>
        <v>22166.077</v>
      </c>
      <c r="AI134" s="199">
        <f t="shared" si="43"/>
        <v>2750.8399999999997</v>
      </c>
      <c r="AJ134" s="199">
        <f t="shared" si="44"/>
        <v>0</v>
      </c>
      <c r="AK134" s="201">
        <f t="shared" si="45"/>
        <v>35.8</v>
      </c>
      <c r="AL134" s="191">
        <f t="shared" si="46"/>
        <v>-22.349</v>
      </c>
      <c r="AM134" s="173"/>
      <c r="AN134" s="173">
        <f>прил2!AO197</f>
        <v>-22.349</v>
      </c>
      <c r="AO134" s="173"/>
      <c r="AP134" s="174"/>
      <c r="AQ134" s="188">
        <f t="shared" si="47"/>
        <v>24930.368</v>
      </c>
      <c r="AR134" s="199">
        <f t="shared" si="48"/>
        <v>22166.077</v>
      </c>
      <c r="AS134" s="199">
        <f t="shared" si="49"/>
        <v>2728.4909999999995</v>
      </c>
      <c r="AT134" s="199">
        <f t="shared" si="50"/>
        <v>0</v>
      </c>
      <c r="AU134" s="202">
        <f t="shared" si="51"/>
        <v>35.8</v>
      </c>
      <c r="AV134" s="215">
        <v>24519.3</v>
      </c>
      <c r="AW134" s="194">
        <f t="shared" si="52"/>
        <v>98.3511354505477</v>
      </c>
    </row>
    <row r="135" spans="1:49" ht="15">
      <c r="A135" s="185" t="s">
        <v>205</v>
      </c>
      <c r="B135" s="186" t="s">
        <v>199</v>
      </c>
      <c r="C135" s="186" t="s">
        <v>146</v>
      </c>
      <c r="D135" s="195"/>
      <c r="E135" s="196"/>
      <c r="F135" s="188">
        <f t="shared" si="1"/>
        <v>82414.3</v>
      </c>
      <c r="G135" s="189">
        <f>G136+G139+G142</f>
        <v>16912.1</v>
      </c>
      <c r="H135" s="189">
        <f>H136+H139+H142</f>
        <v>1930.3999999999999</v>
      </c>
      <c r="I135" s="190">
        <f>I136+I139+I142</f>
        <v>63571.8</v>
      </c>
      <c r="J135" s="188">
        <f t="shared" si="62"/>
        <v>3990.1</v>
      </c>
      <c r="K135" s="189">
        <f>K136+K139+K142</f>
        <v>303</v>
      </c>
      <c r="L135" s="189">
        <f>L136+L139+L142</f>
        <v>0</v>
      </c>
      <c r="M135" s="189">
        <f>M136+M139+M142</f>
        <v>3687.1</v>
      </c>
      <c r="N135" s="188">
        <f t="shared" si="63"/>
        <v>86404.40000000001</v>
      </c>
      <c r="O135" s="189">
        <f t="shared" si="58"/>
        <v>17215.1</v>
      </c>
      <c r="P135" s="189">
        <f t="shared" si="58"/>
        <v>1930.3999999999999</v>
      </c>
      <c r="Q135" s="189">
        <f t="shared" si="58"/>
        <v>67258.90000000001</v>
      </c>
      <c r="R135" s="188">
        <f aca="true" t="shared" si="78" ref="R135:R143">SUM(S135:V135)</f>
        <v>3111.83</v>
      </c>
      <c r="S135" s="189">
        <f aca="true" t="shared" si="79" ref="S135:T137">S136</f>
        <v>70</v>
      </c>
      <c r="T135" s="189">
        <f t="shared" si="79"/>
        <v>41.83</v>
      </c>
      <c r="U135" s="189">
        <f>U136+U139+U142+U146</f>
        <v>3000</v>
      </c>
      <c r="V135" s="191">
        <f t="shared" si="64"/>
        <v>0</v>
      </c>
      <c r="W135" s="188">
        <f t="shared" si="65"/>
        <v>89516.23000000001</v>
      </c>
      <c r="X135" s="189">
        <f t="shared" si="66"/>
        <v>17285.1</v>
      </c>
      <c r="Y135" s="189">
        <f>Y136+Y139+Y142</f>
        <v>1972.2299999999998</v>
      </c>
      <c r="Z135" s="189">
        <f>Q135+U135</f>
        <v>70258.90000000001</v>
      </c>
      <c r="AA135" s="190"/>
      <c r="AB135" s="188">
        <f t="shared" si="40"/>
        <v>2544.1580000000004</v>
      </c>
      <c r="AC135" s="189">
        <f>AC136+AC139+AC142+AC144+AC146</f>
        <v>1492.443</v>
      </c>
      <c r="AD135" s="189">
        <f>AD136+AD139+AD142+AD144+AD146</f>
        <v>187.515</v>
      </c>
      <c r="AE135" s="189">
        <f>AE136+AE139+AE142+AE144+AE146</f>
        <v>100</v>
      </c>
      <c r="AF135" s="189">
        <f>AF136+AF139+AF142+AF144+AF146</f>
        <v>764.2</v>
      </c>
      <c r="AG135" s="188">
        <f t="shared" si="41"/>
        <v>92060.388</v>
      </c>
      <c r="AH135" s="189">
        <f t="shared" si="42"/>
        <v>18777.542999999998</v>
      </c>
      <c r="AI135" s="189">
        <f t="shared" si="43"/>
        <v>2159.745</v>
      </c>
      <c r="AJ135" s="189">
        <f t="shared" si="44"/>
        <v>70358.90000000001</v>
      </c>
      <c r="AK135" s="190">
        <f t="shared" si="45"/>
        <v>764.2</v>
      </c>
      <c r="AL135" s="191">
        <f t="shared" si="46"/>
        <v>-40.709</v>
      </c>
      <c r="AM135" s="173"/>
      <c r="AN135" s="173">
        <f>AN136</f>
        <v>-40.709</v>
      </c>
      <c r="AO135" s="173"/>
      <c r="AP135" s="174"/>
      <c r="AQ135" s="188">
        <f t="shared" si="47"/>
        <v>92019.679</v>
      </c>
      <c r="AR135" s="189">
        <f t="shared" si="48"/>
        <v>18777.542999999998</v>
      </c>
      <c r="AS135" s="189">
        <f t="shared" si="49"/>
        <v>2119.036</v>
      </c>
      <c r="AT135" s="189">
        <f t="shared" si="50"/>
        <v>70358.90000000001</v>
      </c>
      <c r="AU135" s="192">
        <f t="shared" si="51"/>
        <v>764.2</v>
      </c>
      <c r="AV135" s="304">
        <f>AV136+AV139+AV142+AV144+AV146</f>
        <v>90334</v>
      </c>
      <c r="AW135" s="194">
        <f t="shared" si="52"/>
        <v>98.16813205792643</v>
      </c>
    </row>
    <row r="136" spans="1:49" ht="15" customHeight="1">
      <c r="A136" s="197" t="s">
        <v>55</v>
      </c>
      <c r="B136" s="195" t="s">
        <v>199</v>
      </c>
      <c r="C136" s="195" t="s">
        <v>146</v>
      </c>
      <c r="D136" s="195" t="s">
        <v>206</v>
      </c>
      <c r="E136" s="196"/>
      <c r="F136" s="172">
        <f t="shared" si="1"/>
        <v>73919.8</v>
      </c>
      <c r="G136" s="173">
        <f aca="true" t="shared" si="80" ref="G136:I137">G137</f>
        <v>11666.3</v>
      </c>
      <c r="H136" s="173">
        <f t="shared" si="80"/>
        <v>1587.1</v>
      </c>
      <c r="I136" s="174">
        <f t="shared" si="80"/>
        <v>60666.4</v>
      </c>
      <c r="J136" s="172">
        <f t="shared" si="62"/>
        <v>3642.2999999999997</v>
      </c>
      <c r="K136" s="173">
        <f aca="true" t="shared" si="81" ref="K136:M137">K137</f>
        <v>43.2</v>
      </c>
      <c r="L136" s="173">
        <f t="shared" si="81"/>
        <v>0</v>
      </c>
      <c r="M136" s="173">
        <f t="shared" si="81"/>
        <v>3599.1</v>
      </c>
      <c r="N136" s="172">
        <f t="shared" si="63"/>
        <v>77562.1</v>
      </c>
      <c r="O136" s="173">
        <f t="shared" si="58"/>
        <v>11709.5</v>
      </c>
      <c r="P136" s="173">
        <f t="shared" si="58"/>
        <v>1587.1</v>
      </c>
      <c r="Q136" s="173">
        <f t="shared" si="58"/>
        <v>64265.5</v>
      </c>
      <c r="R136" s="228">
        <f t="shared" si="78"/>
        <v>111.83</v>
      </c>
      <c r="S136" s="203">
        <f t="shared" si="79"/>
        <v>70</v>
      </c>
      <c r="T136" s="199">
        <f t="shared" si="79"/>
        <v>41.83</v>
      </c>
      <c r="U136" s="199">
        <f t="shared" si="72"/>
        <v>0</v>
      </c>
      <c r="V136" s="200">
        <f t="shared" si="64"/>
        <v>0</v>
      </c>
      <c r="W136" s="198">
        <f t="shared" si="65"/>
        <v>77673.93</v>
      </c>
      <c r="X136" s="199">
        <f t="shared" si="66"/>
        <v>11779.5</v>
      </c>
      <c r="Y136" s="173">
        <f>Y137</f>
        <v>1628.9299999999998</v>
      </c>
      <c r="Z136" s="173">
        <f>Z137</f>
        <v>64265.5</v>
      </c>
      <c r="AA136" s="174"/>
      <c r="AB136" s="188">
        <f t="shared" si="40"/>
        <v>2396.728</v>
      </c>
      <c r="AC136" s="173">
        <f>AC137</f>
        <v>1488.708</v>
      </c>
      <c r="AD136" s="173">
        <f>AD137</f>
        <v>156.82</v>
      </c>
      <c r="AE136" s="173"/>
      <c r="AF136" s="174">
        <f>AF137</f>
        <v>751.2</v>
      </c>
      <c r="AG136" s="188">
        <f t="shared" si="41"/>
        <v>80070.658</v>
      </c>
      <c r="AH136" s="199">
        <f t="shared" si="42"/>
        <v>13268.208</v>
      </c>
      <c r="AI136" s="199">
        <f t="shared" si="43"/>
        <v>1785.7499999999998</v>
      </c>
      <c r="AJ136" s="199">
        <f t="shared" si="44"/>
        <v>64265.5</v>
      </c>
      <c r="AK136" s="201">
        <f t="shared" si="45"/>
        <v>751.2</v>
      </c>
      <c r="AL136" s="191">
        <f t="shared" si="46"/>
        <v>-40.709</v>
      </c>
      <c r="AM136" s="173"/>
      <c r="AN136" s="173">
        <f>AN137</f>
        <v>-40.709</v>
      </c>
      <c r="AO136" s="173"/>
      <c r="AP136" s="174"/>
      <c r="AQ136" s="188">
        <f t="shared" si="47"/>
        <v>80029.949</v>
      </c>
      <c r="AR136" s="199">
        <f t="shared" si="48"/>
        <v>13268.208</v>
      </c>
      <c r="AS136" s="199">
        <f t="shared" si="49"/>
        <v>1745.0409999999997</v>
      </c>
      <c r="AT136" s="199">
        <f t="shared" si="50"/>
        <v>64265.5</v>
      </c>
      <c r="AU136" s="202">
        <f t="shared" si="51"/>
        <v>751.2</v>
      </c>
      <c r="AV136" s="305">
        <f>AV137</f>
        <v>79317.5</v>
      </c>
      <c r="AW136" s="194">
        <f t="shared" si="52"/>
        <v>99.10977201797293</v>
      </c>
    </row>
    <row r="137" spans="1:49" ht="18.75" customHeight="1">
      <c r="A137" s="197" t="s">
        <v>203</v>
      </c>
      <c r="B137" s="195" t="s">
        <v>199</v>
      </c>
      <c r="C137" s="195" t="s">
        <v>146</v>
      </c>
      <c r="D137" s="195" t="s">
        <v>207</v>
      </c>
      <c r="E137" s="196"/>
      <c r="F137" s="172">
        <f t="shared" si="1"/>
        <v>73919.8</v>
      </c>
      <c r="G137" s="173">
        <f t="shared" si="80"/>
        <v>11666.3</v>
      </c>
      <c r="H137" s="173">
        <f t="shared" si="80"/>
        <v>1587.1</v>
      </c>
      <c r="I137" s="174">
        <f t="shared" si="80"/>
        <v>60666.4</v>
      </c>
      <c r="J137" s="172">
        <f t="shared" si="62"/>
        <v>3642.2999999999997</v>
      </c>
      <c r="K137" s="173">
        <f t="shared" si="81"/>
        <v>43.2</v>
      </c>
      <c r="L137" s="173">
        <f t="shared" si="81"/>
        <v>0</v>
      </c>
      <c r="M137" s="173">
        <f t="shared" si="81"/>
        <v>3599.1</v>
      </c>
      <c r="N137" s="172">
        <f t="shared" si="63"/>
        <v>77562.1</v>
      </c>
      <c r="O137" s="173">
        <f t="shared" si="58"/>
        <v>11709.5</v>
      </c>
      <c r="P137" s="173">
        <f t="shared" si="58"/>
        <v>1587.1</v>
      </c>
      <c r="Q137" s="173">
        <f t="shared" si="58"/>
        <v>64265.5</v>
      </c>
      <c r="R137" s="228">
        <f t="shared" si="78"/>
        <v>111.83</v>
      </c>
      <c r="S137" s="203">
        <f t="shared" si="79"/>
        <v>70</v>
      </c>
      <c r="T137" s="199">
        <f t="shared" si="79"/>
        <v>41.83</v>
      </c>
      <c r="U137" s="199">
        <f t="shared" si="72"/>
        <v>0</v>
      </c>
      <c r="V137" s="200">
        <f t="shared" si="64"/>
        <v>0</v>
      </c>
      <c r="W137" s="198">
        <f t="shared" si="65"/>
        <v>77673.93</v>
      </c>
      <c r="X137" s="199">
        <f t="shared" si="66"/>
        <v>11779.5</v>
      </c>
      <c r="Y137" s="173">
        <f>Y138</f>
        <v>1628.9299999999998</v>
      </c>
      <c r="Z137" s="173">
        <f>Z138</f>
        <v>64265.5</v>
      </c>
      <c r="AA137" s="174"/>
      <c r="AB137" s="188">
        <f t="shared" si="40"/>
        <v>2396.728</v>
      </c>
      <c r="AC137" s="173">
        <f>AC138</f>
        <v>1488.708</v>
      </c>
      <c r="AD137" s="173">
        <f>AD138</f>
        <v>156.82</v>
      </c>
      <c r="AE137" s="173"/>
      <c r="AF137" s="174">
        <f>AF138</f>
        <v>751.2</v>
      </c>
      <c r="AG137" s="188">
        <f t="shared" si="41"/>
        <v>80070.658</v>
      </c>
      <c r="AH137" s="199">
        <f t="shared" si="42"/>
        <v>13268.208</v>
      </c>
      <c r="AI137" s="199">
        <f t="shared" si="43"/>
        <v>1785.7499999999998</v>
      </c>
      <c r="AJ137" s="199">
        <f t="shared" si="44"/>
        <v>64265.5</v>
      </c>
      <c r="AK137" s="201">
        <f t="shared" si="45"/>
        <v>751.2</v>
      </c>
      <c r="AL137" s="191">
        <f t="shared" si="46"/>
        <v>-40.709</v>
      </c>
      <c r="AM137" s="173"/>
      <c r="AN137" s="173">
        <f>AN138</f>
        <v>-40.709</v>
      </c>
      <c r="AO137" s="173"/>
      <c r="AP137" s="174"/>
      <c r="AQ137" s="188">
        <f t="shared" si="47"/>
        <v>80029.949</v>
      </c>
      <c r="AR137" s="199">
        <f t="shared" si="48"/>
        <v>13268.208</v>
      </c>
      <c r="AS137" s="199">
        <f t="shared" si="49"/>
        <v>1745.0409999999997</v>
      </c>
      <c r="AT137" s="199">
        <f t="shared" si="50"/>
        <v>64265.5</v>
      </c>
      <c r="AU137" s="202">
        <f t="shared" si="51"/>
        <v>751.2</v>
      </c>
      <c r="AV137" s="305">
        <f>AV138</f>
        <v>79317.5</v>
      </c>
      <c r="AW137" s="194">
        <f t="shared" si="52"/>
        <v>99.10977201797293</v>
      </c>
    </row>
    <row r="138" spans="1:49" ht="21" customHeight="1">
      <c r="A138" s="197" t="s">
        <v>170</v>
      </c>
      <c r="B138" s="195" t="s">
        <v>199</v>
      </c>
      <c r="C138" s="195" t="s">
        <v>146</v>
      </c>
      <c r="D138" s="195" t="s">
        <v>207</v>
      </c>
      <c r="E138" s="196" t="s">
        <v>131</v>
      </c>
      <c r="F138" s="172">
        <f t="shared" si="1"/>
        <v>73919.8</v>
      </c>
      <c r="G138" s="173">
        <f>'[1]прил2'!H156</f>
        <v>11666.3</v>
      </c>
      <c r="H138" s="173">
        <f>'[1]прил2'!I156</f>
        <v>1587.1</v>
      </c>
      <c r="I138" s="174">
        <f>'[1]прил2'!J156</f>
        <v>60666.4</v>
      </c>
      <c r="J138" s="172">
        <f t="shared" si="62"/>
        <v>3642.2999999999997</v>
      </c>
      <c r="K138" s="173">
        <f>'[1]прил2'!L156</f>
        <v>43.2</v>
      </c>
      <c r="L138" s="173">
        <f>'[1]прил2'!M156</f>
        <v>0</v>
      </c>
      <c r="M138" s="173">
        <f>'[1]прил2'!N156</f>
        <v>3599.1</v>
      </c>
      <c r="N138" s="172">
        <f t="shared" si="63"/>
        <v>77562.1</v>
      </c>
      <c r="O138" s="173">
        <f t="shared" si="58"/>
        <v>11709.5</v>
      </c>
      <c r="P138" s="173">
        <f t="shared" si="58"/>
        <v>1587.1</v>
      </c>
      <c r="Q138" s="173">
        <f t="shared" si="58"/>
        <v>64265.5</v>
      </c>
      <c r="R138" s="228">
        <f t="shared" si="78"/>
        <v>111.83</v>
      </c>
      <c r="S138" s="229">
        <v>70</v>
      </c>
      <c r="T138" s="199">
        <v>41.83</v>
      </c>
      <c r="U138" s="199">
        <f t="shared" si="72"/>
        <v>0</v>
      </c>
      <c r="V138" s="200">
        <f t="shared" si="64"/>
        <v>0</v>
      </c>
      <c r="W138" s="198">
        <f t="shared" si="65"/>
        <v>77673.93</v>
      </c>
      <c r="X138" s="199">
        <f t="shared" si="66"/>
        <v>11779.5</v>
      </c>
      <c r="Y138" s="173">
        <f>P138+T138</f>
        <v>1628.9299999999998</v>
      </c>
      <c r="Z138" s="173">
        <v>64265.5</v>
      </c>
      <c r="AA138" s="174"/>
      <c r="AB138" s="188">
        <f t="shared" si="40"/>
        <v>2396.728</v>
      </c>
      <c r="AC138" s="173">
        <v>1488.708</v>
      </c>
      <c r="AD138" s="173">
        <v>156.82</v>
      </c>
      <c r="AE138" s="173"/>
      <c r="AF138" s="174">
        <v>751.2</v>
      </c>
      <c r="AG138" s="188">
        <f t="shared" si="41"/>
        <v>80070.658</v>
      </c>
      <c r="AH138" s="199">
        <f t="shared" si="42"/>
        <v>13268.208</v>
      </c>
      <c r="AI138" s="199">
        <f t="shared" si="43"/>
        <v>1785.7499999999998</v>
      </c>
      <c r="AJ138" s="199">
        <f t="shared" si="44"/>
        <v>64265.5</v>
      </c>
      <c r="AK138" s="201">
        <f t="shared" si="45"/>
        <v>751.2</v>
      </c>
      <c r="AL138" s="191">
        <f t="shared" si="46"/>
        <v>-40.709</v>
      </c>
      <c r="AM138" s="173"/>
      <c r="AN138" s="173">
        <f>прил2!AO201</f>
        <v>-40.709</v>
      </c>
      <c r="AO138" s="173"/>
      <c r="AP138" s="174"/>
      <c r="AQ138" s="188">
        <f t="shared" si="47"/>
        <v>80029.949</v>
      </c>
      <c r="AR138" s="199">
        <f t="shared" si="48"/>
        <v>13268.208</v>
      </c>
      <c r="AS138" s="199">
        <f t="shared" si="49"/>
        <v>1745.0409999999997</v>
      </c>
      <c r="AT138" s="199">
        <f t="shared" si="50"/>
        <v>64265.5</v>
      </c>
      <c r="AU138" s="202">
        <f t="shared" si="51"/>
        <v>751.2</v>
      </c>
      <c r="AV138" s="215">
        <v>79317.5</v>
      </c>
      <c r="AW138" s="194">
        <f t="shared" si="52"/>
        <v>99.10977201797293</v>
      </c>
    </row>
    <row r="139" spans="1:49" ht="18.75" customHeight="1">
      <c r="A139" s="197" t="s">
        <v>208</v>
      </c>
      <c r="B139" s="195" t="s">
        <v>199</v>
      </c>
      <c r="C139" s="195" t="s">
        <v>146</v>
      </c>
      <c r="D139" s="195" t="s">
        <v>209</v>
      </c>
      <c r="E139" s="196"/>
      <c r="F139" s="172">
        <f aca="true" t="shared" si="82" ref="F139:F215">SUM(G139:I139)</f>
        <v>5589.1</v>
      </c>
      <c r="G139" s="173">
        <f>G140</f>
        <v>5245.8</v>
      </c>
      <c r="H139" s="173">
        <f>H140</f>
        <v>343.3</v>
      </c>
      <c r="I139" s="174"/>
      <c r="J139" s="172">
        <f t="shared" si="62"/>
        <v>259.8</v>
      </c>
      <c r="K139" s="173">
        <f aca="true" t="shared" si="83" ref="K139:M140">K140</f>
        <v>259.8</v>
      </c>
      <c r="L139" s="173">
        <f t="shared" si="83"/>
        <v>0</v>
      </c>
      <c r="M139" s="173">
        <f t="shared" si="83"/>
        <v>0</v>
      </c>
      <c r="N139" s="172">
        <f t="shared" si="63"/>
        <v>5848.900000000001</v>
      </c>
      <c r="O139" s="173">
        <f t="shared" si="58"/>
        <v>5505.6</v>
      </c>
      <c r="P139" s="173">
        <f t="shared" si="58"/>
        <v>343.3</v>
      </c>
      <c r="Q139" s="173">
        <f t="shared" si="58"/>
        <v>0</v>
      </c>
      <c r="R139" s="198">
        <f t="shared" si="78"/>
        <v>0</v>
      </c>
      <c r="S139" s="199"/>
      <c r="T139" s="199">
        <f t="shared" si="71"/>
        <v>0</v>
      </c>
      <c r="U139" s="199">
        <f t="shared" si="72"/>
        <v>0</v>
      </c>
      <c r="V139" s="200">
        <f t="shared" si="64"/>
        <v>0</v>
      </c>
      <c r="W139" s="198">
        <f t="shared" si="65"/>
        <v>5848.900000000001</v>
      </c>
      <c r="X139" s="199">
        <f t="shared" si="66"/>
        <v>5505.6</v>
      </c>
      <c r="Y139" s="173">
        <f>Y140</f>
        <v>343.3</v>
      </c>
      <c r="Z139" s="173">
        <f>Z140</f>
        <v>0</v>
      </c>
      <c r="AA139" s="174"/>
      <c r="AB139" s="188">
        <f t="shared" si="40"/>
        <v>47.43</v>
      </c>
      <c r="AC139" s="173">
        <f>AC140</f>
        <v>3.735</v>
      </c>
      <c r="AD139" s="173">
        <f>AD140</f>
        <v>30.695</v>
      </c>
      <c r="AE139" s="173"/>
      <c r="AF139" s="230">
        <f>AF140</f>
        <v>13</v>
      </c>
      <c r="AG139" s="188">
        <f t="shared" si="41"/>
        <v>5896.33</v>
      </c>
      <c r="AH139" s="199">
        <f t="shared" si="42"/>
        <v>5509.335</v>
      </c>
      <c r="AI139" s="199">
        <f t="shared" si="43"/>
        <v>373.995</v>
      </c>
      <c r="AJ139" s="199">
        <f t="shared" si="44"/>
        <v>0</v>
      </c>
      <c r="AK139" s="231">
        <f t="shared" si="45"/>
        <v>13</v>
      </c>
      <c r="AL139" s="191">
        <f t="shared" si="46"/>
        <v>0</v>
      </c>
      <c r="AM139" s="173"/>
      <c r="AN139" s="173"/>
      <c r="AO139" s="173"/>
      <c r="AP139" s="174"/>
      <c r="AQ139" s="188">
        <f t="shared" si="47"/>
        <v>5896.33</v>
      </c>
      <c r="AR139" s="199">
        <f t="shared" si="48"/>
        <v>5509.335</v>
      </c>
      <c r="AS139" s="199">
        <f t="shared" si="49"/>
        <v>373.995</v>
      </c>
      <c r="AT139" s="199">
        <f t="shared" si="50"/>
        <v>0</v>
      </c>
      <c r="AU139" s="202">
        <f t="shared" si="51"/>
        <v>13</v>
      </c>
      <c r="AV139" s="305">
        <f>AV140</f>
        <v>5756.5</v>
      </c>
      <c r="AW139" s="194">
        <f t="shared" si="52"/>
        <v>97.62852486207522</v>
      </c>
    </row>
    <row r="140" spans="1:49" ht="20.25" customHeight="1">
      <c r="A140" s="197" t="s">
        <v>225</v>
      </c>
      <c r="B140" s="195" t="s">
        <v>199</v>
      </c>
      <c r="C140" s="195" t="s">
        <v>146</v>
      </c>
      <c r="D140" s="195" t="s">
        <v>211</v>
      </c>
      <c r="E140" s="196"/>
      <c r="F140" s="172">
        <f t="shared" si="82"/>
        <v>5589.1</v>
      </c>
      <c r="G140" s="173">
        <f>G141</f>
        <v>5245.8</v>
      </c>
      <c r="H140" s="173">
        <f>H141</f>
        <v>343.3</v>
      </c>
      <c r="I140" s="174"/>
      <c r="J140" s="172">
        <f t="shared" si="62"/>
        <v>259.8</v>
      </c>
      <c r="K140" s="173">
        <f t="shared" si="83"/>
        <v>259.8</v>
      </c>
      <c r="L140" s="173">
        <f t="shared" si="83"/>
        <v>0</v>
      </c>
      <c r="M140" s="173">
        <f t="shared" si="83"/>
        <v>0</v>
      </c>
      <c r="N140" s="172">
        <f t="shared" si="63"/>
        <v>5848.900000000001</v>
      </c>
      <c r="O140" s="173">
        <f t="shared" si="58"/>
        <v>5505.6</v>
      </c>
      <c r="P140" s="173">
        <f t="shared" si="58"/>
        <v>343.3</v>
      </c>
      <c r="Q140" s="173">
        <f t="shared" si="58"/>
        <v>0</v>
      </c>
      <c r="R140" s="198">
        <f t="shared" si="78"/>
        <v>0</v>
      </c>
      <c r="S140" s="199"/>
      <c r="T140" s="199">
        <f t="shared" si="71"/>
        <v>0</v>
      </c>
      <c r="U140" s="199">
        <f t="shared" si="72"/>
        <v>0</v>
      </c>
      <c r="V140" s="200">
        <f t="shared" si="64"/>
        <v>0</v>
      </c>
      <c r="W140" s="198">
        <f t="shared" si="65"/>
        <v>5848.900000000001</v>
      </c>
      <c r="X140" s="199">
        <f t="shared" si="66"/>
        <v>5505.6</v>
      </c>
      <c r="Y140" s="173">
        <f>Y141</f>
        <v>343.3</v>
      </c>
      <c r="Z140" s="173">
        <f>Z141</f>
        <v>0</v>
      </c>
      <c r="AA140" s="174"/>
      <c r="AB140" s="188">
        <f t="shared" si="40"/>
        <v>47.43</v>
      </c>
      <c r="AC140" s="173">
        <f>AC141</f>
        <v>3.735</v>
      </c>
      <c r="AD140" s="173">
        <f>AD141</f>
        <v>30.695</v>
      </c>
      <c r="AE140" s="173"/>
      <c r="AF140" s="230">
        <f>AF141</f>
        <v>13</v>
      </c>
      <c r="AG140" s="188">
        <f t="shared" si="41"/>
        <v>5896.33</v>
      </c>
      <c r="AH140" s="199">
        <f t="shared" si="42"/>
        <v>5509.335</v>
      </c>
      <c r="AI140" s="199">
        <f t="shared" si="43"/>
        <v>373.995</v>
      </c>
      <c r="AJ140" s="199">
        <f t="shared" si="44"/>
        <v>0</v>
      </c>
      <c r="AK140" s="231">
        <f t="shared" si="45"/>
        <v>13</v>
      </c>
      <c r="AL140" s="191">
        <f t="shared" si="46"/>
        <v>0</v>
      </c>
      <c r="AM140" s="173"/>
      <c r="AN140" s="173"/>
      <c r="AO140" s="173"/>
      <c r="AP140" s="174"/>
      <c r="AQ140" s="188">
        <f t="shared" si="47"/>
        <v>5896.33</v>
      </c>
      <c r="AR140" s="199">
        <f t="shared" si="48"/>
        <v>5509.335</v>
      </c>
      <c r="AS140" s="199">
        <f t="shared" si="49"/>
        <v>373.995</v>
      </c>
      <c r="AT140" s="199">
        <f t="shared" si="50"/>
        <v>0</v>
      </c>
      <c r="AU140" s="202">
        <f t="shared" si="51"/>
        <v>13</v>
      </c>
      <c r="AV140" s="305">
        <f>AV141</f>
        <v>5756.5</v>
      </c>
      <c r="AW140" s="194">
        <f t="shared" si="52"/>
        <v>97.62852486207522</v>
      </c>
    </row>
    <row r="141" spans="1:49" ht="24" customHeight="1">
      <c r="A141" s="197" t="s">
        <v>170</v>
      </c>
      <c r="B141" s="195" t="s">
        <v>199</v>
      </c>
      <c r="C141" s="195" t="s">
        <v>146</v>
      </c>
      <c r="D141" s="195" t="s">
        <v>211</v>
      </c>
      <c r="E141" s="196" t="s">
        <v>131</v>
      </c>
      <c r="F141" s="172">
        <f t="shared" si="82"/>
        <v>5589.1</v>
      </c>
      <c r="G141" s="173">
        <f>'[1]прил2'!H159</f>
        <v>5245.8</v>
      </c>
      <c r="H141" s="173">
        <f>'[1]прил2'!I159</f>
        <v>343.3</v>
      </c>
      <c r="I141" s="174"/>
      <c r="J141" s="172">
        <f t="shared" si="62"/>
        <v>259.8</v>
      </c>
      <c r="K141" s="173">
        <f>'[1]прил2'!L159</f>
        <v>259.8</v>
      </c>
      <c r="L141" s="173">
        <f>'[1]прил2'!M159</f>
        <v>0</v>
      </c>
      <c r="M141" s="173">
        <f>'[1]прил2'!N159</f>
        <v>0</v>
      </c>
      <c r="N141" s="172">
        <f t="shared" si="63"/>
        <v>5848.900000000001</v>
      </c>
      <c r="O141" s="173">
        <f t="shared" si="58"/>
        <v>5505.6</v>
      </c>
      <c r="P141" s="173">
        <f t="shared" si="58"/>
        <v>343.3</v>
      </c>
      <c r="Q141" s="173">
        <f t="shared" si="58"/>
        <v>0</v>
      </c>
      <c r="R141" s="198">
        <f t="shared" si="78"/>
        <v>0</v>
      </c>
      <c r="S141" s="199"/>
      <c r="T141" s="199">
        <f t="shared" si="71"/>
        <v>0</v>
      </c>
      <c r="U141" s="199">
        <f t="shared" si="72"/>
        <v>0</v>
      </c>
      <c r="V141" s="200">
        <f t="shared" si="64"/>
        <v>0</v>
      </c>
      <c r="W141" s="198">
        <f t="shared" si="65"/>
        <v>5848.900000000001</v>
      </c>
      <c r="X141" s="199">
        <f t="shared" si="66"/>
        <v>5505.6</v>
      </c>
      <c r="Y141" s="173">
        <v>343.3</v>
      </c>
      <c r="Z141" s="173">
        <v>0</v>
      </c>
      <c r="AA141" s="174"/>
      <c r="AB141" s="188">
        <f t="shared" si="40"/>
        <v>47.43</v>
      </c>
      <c r="AC141" s="173">
        <v>3.735</v>
      </c>
      <c r="AD141" s="173">
        <v>30.695</v>
      </c>
      <c r="AE141" s="173"/>
      <c r="AF141" s="230">
        <v>13</v>
      </c>
      <c r="AG141" s="188">
        <f t="shared" si="41"/>
        <v>5896.33</v>
      </c>
      <c r="AH141" s="199">
        <f t="shared" si="42"/>
        <v>5509.335</v>
      </c>
      <c r="AI141" s="199">
        <f t="shared" si="43"/>
        <v>373.995</v>
      </c>
      <c r="AJ141" s="199">
        <f t="shared" si="44"/>
        <v>0</v>
      </c>
      <c r="AK141" s="231">
        <f t="shared" si="45"/>
        <v>13</v>
      </c>
      <c r="AL141" s="191">
        <f t="shared" si="46"/>
        <v>0</v>
      </c>
      <c r="AM141" s="173"/>
      <c r="AN141" s="173"/>
      <c r="AO141" s="173"/>
      <c r="AP141" s="174"/>
      <c r="AQ141" s="188">
        <f t="shared" si="47"/>
        <v>5896.33</v>
      </c>
      <c r="AR141" s="199">
        <f t="shared" si="48"/>
        <v>5509.335</v>
      </c>
      <c r="AS141" s="199">
        <f t="shared" si="49"/>
        <v>373.995</v>
      </c>
      <c r="AT141" s="199">
        <f t="shared" si="50"/>
        <v>0</v>
      </c>
      <c r="AU141" s="202">
        <f t="shared" si="51"/>
        <v>13</v>
      </c>
      <c r="AV141" s="215">
        <v>5756.5</v>
      </c>
      <c r="AW141" s="194">
        <f t="shared" si="52"/>
        <v>97.62852486207522</v>
      </c>
    </row>
    <row r="142" spans="1:49" ht="18" customHeight="1">
      <c r="A142" s="197" t="s">
        <v>212</v>
      </c>
      <c r="B142" s="195" t="s">
        <v>199</v>
      </c>
      <c r="C142" s="195" t="s">
        <v>146</v>
      </c>
      <c r="D142" s="195" t="s">
        <v>213</v>
      </c>
      <c r="E142" s="196"/>
      <c r="F142" s="172">
        <f t="shared" si="82"/>
        <v>2905.4</v>
      </c>
      <c r="G142" s="173"/>
      <c r="H142" s="173"/>
      <c r="I142" s="174">
        <f>I143</f>
        <v>2905.4</v>
      </c>
      <c r="J142" s="172">
        <f t="shared" si="62"/>
        <v>88</v>
      </c>
      <c r="K142" s="173">
        <f>K143</f>
        <v>0</v>
      </c>
      <c r="L142" s="173">
        <f>L143</f>
        <v>0</v>
      </c>
      <c r="M142" s="173">
        <f>M143</f>
        <v>88</v>
      </c>
      <c r="N142" s="172">
        <f t="shared" si="63"/>
        <v>2993.4</v>
      </c>
      <c r="O142" s="173">
        <f t="shared" si="58"/>
        <v>0</v>
      </c>
      <c r="P142" s="173">
        <f t="shared" si="58"/>
        <v>0</v>
      </c>
      <c r="Q142" s="173">
        <f t="shared" si="58"/>
        <v>2993.4</v>
      </c>
      <c r="R142" s="198">
        <f t="shared" si="78"/>
        <v>0</v>
      </c>
      <c r="S142" s="199"/>
      <c r="T142" s="199">
        <f t="shared" si="71"/>
        <v>0</v>
      </c>
      <c r="U142" s="199">
        <f t="shared" si="72"/>
        <v>0</v>
      </c>
      <c r="V142" s="200">
        <f t="shared" si="64"/>
        <v>0</v>
      </c>
      <c r="W142" s="198">
        <f t="shared" si="65"/>
        <v>2993.4</v>
      </c>
      <c r="X142" s="199">
        <f t="shared" si="66"/>
        <v>0</v>
      </c>
      <c r="Y142" s="173">
        <f>Y143</f>
        <v>0</v>
      </c>
      <c r="Z142" s="173">
        <f>Z143</f>
        <v>2993.4</v>
      </c>
      <c r="AA142" s="174"/>
      <c r="AB142" s="188">
        <f t="shared" si="40"/>
        <v>0</v>
      </c>
      <c r="AC142" s="173"/>
      <c r="AD142" s="173"/>
      <c r="AE142" s="173"/>
      <c r="AF142" s="174"/>
      <c r="AG142" s="188">
        <f t="shared" si="41"/>
        <v>2993.4</v>
      </c>
      <c r="AH142" s="199">
        <f t="shared" si="42"/>
        <v>0</v>
      </c>
      <c r="AI142" s="199">
        <f t="shared" si="43"/>
        <v>0</v>
      </c>
      <c r="AJ142" s="199">
        <f t="shared" si="44"/>
        <v>2993.4</v>
      </c>
      <c r="AK142" s="201">
        <f t="shared" si="45"/>
        <v>0</v>
      </c>
      <c r="AL142" s="191">
        <f t="shared" si="46"/>
        <v>0</v>
      </c>
      <c r="AM142" s="173"/>
      <c r="AN142" s="173"/>
      <c r="AO142" s="173"/>
      <c r="AP142" s="174"/>
      <c r="AQ142" s="188">
        <f t="shared" si="47"/>
        <v>2993.4</v>
      </c>
      <c r="AR142" s="199">
        <f t="shared" si="48"/>
        <v>0</v>
      </c>
      <c r="AS142" s="199">
        <f t="shared" si="49"/>
        <v>0</v>
      </c>
      <c r="AT142" s="199">
        <f t="shared" si="50"/>
        <v>2993.4</v>
      </c>
      <c r="AU142" s="202">
        <f t="shared" si="51"/>
        <v>0</v>
      </c>
      <c r="AV142" s="305">
        <f>AV143</f>
        <v>2160</v>
      </c>
      <c r="AW142" s="194">
        <f t="shared" si="52"/>
        <v>72.15874924834635</v>
      </c>
    </row>
    <row r="143" spans="1:49" ht="18" customHeight="1">
      <c r="A143" s="197" t="s">
        <v>170</v>
      </c>
      <c r="B143" s="195" t="s">
        <v>199</v>
      </c>
      <c r="C143" s="195" t="s">
        <v>146</v>
      </c>
      <c r="D143" s="195" t="s">
        <v>213</v>
      </c>
      <c r="E143" s="196" t="s">
        <v>131</v>
      </c>
      <c r="F143" s="172">
        <f t="shared" si="82"/>
        <v>2905.4</v>
      </c>
      <c r="G143" s="173"/>
      <c r="H143" s="173"/>
      <c r="I143" s="174">
        <f>'[1]прил2'!J161</f>
        <v>2905.4</v>
      </c>
      <c r="J143" s="172">
        <f t="shared" si="62"/>
        <v>88</v>
      </c>
      <c r="K143" s="173">
        <f>'[1]прил2'!L161</f>
        <v>0</v>
      </c>
      <c r="L143" s="173">
        <f>'[1]прил2'!M161</f>
        <v>0</v>
      </c>
      <c r="M143" s="173">
        <f>'[1]прил2'!N161</f>
        <v>88</v>
      </c>
      <c r="N143" s="172">
        <f t="shared" si="63"/>
        <v>2993.4</v>
      </c>
      <c r="O143" s="173">
        <f t="shared" si="58"/>
        <v>0</v>
      </c>
      <c r="P143" s="173">
        <f t="shared" si="58"/>
        <v>0</v>
      </c>
      <c r="Q143" s="173">
        <f t="shared" si="58"/>
        <v>2993.4</v>
      </c>
      <c r="R143" s="198">
        <f t="shared" si="78"/>
        <v>0</v>
      </c>
      <c r="S143" s="199"/>
      <c r="T143" s="199">
        <f t="shared" si="71"/>
        <v>0</v>
      </c>
      <c r="U143" s="199">
        <f t="shared" si="72"/>
        <v>0</v>
      </c>
      <c r="V143" s="200">
        <f t="shared" si="64"/>
        <v>0</v>
      </c>
      <c r="W143" s="198">
        <f t="shared" si="65"/>
        <v>2993.4</v>
      </c>
      <c r="X143" s="199">
        <f t="shared" si="66"/>
        <v>0</v>
      </c>
      <c r="Y143" s="173">
        <v>0</v>
      </c>
      <c r="Z143" s="173">
        <v>2993.4</v>
      </c>
      <c r="AA143" s="174"/>
      <c r="AB143" s="188">
        <f t="shared" si="40"/>
        <v>0</v>
      </c>
      <c r="AC143" s="173"/>
      <c r="AD143" s="173"/>
      <c r="AE143" s="173"/>
      <c r="AF143" s="174"/>
      <c r="AG143" s="188">
        <f t="shared" si="41"/>
        <v>2993.4</v>
      </c>
      <c r="AH143" s="199">
        <f t="shared" si="42"/>
        <v>0</v>
      </c>
      <c r="AI143" s="199">
        <f t="shared" si="43"/>
        <v>0</v>
      </c>
      <c r="AJ143" s="199">
        <f t="shared" si="44"/>
        <v>2993.4</v>
      </c>
      <c r="AK143" s="201">
        <f t="shared" si="45"/>
        <v>0</v>
      </c>
      <c r="AL143" s="191">
        <f t="shared" si="46"/>
        <v>0</v>
      </c>
      <c r="AM143" s="173"/>
      <c r="AN143" s="173"/>
      <c r="AO143" s="173"/>
      <c r="AP143" s="174"/>
      <c r="AQ143" s="188">
        <f t="shared" si="47"/>
        <v>2993.4</v>
      </c>
      <c r="AR143" s="199">
        <f t="shared" si="48"/>
        <v>0</v>
      </c>
      <c r="AS143" s="199">
        <f t="shared" si="49"/>
        <v>0</v>
      </c>
      <c r="AT143" s="199">
        <f t="shared" si="50"/>
        <v>2993.4</v>
      </c>
      <c r="AU143" s="202">
        <f t="shared" si="51"/>
        <v>0</v>
      </c>
      <c r="AV143" s="215">
        <v>2160</v>
      </c>
      <c r="AW143" s="194">
        <f t="shared" si="52"/>
        <v>72.15874924834635</v>
      </c>
    </row>
    <row r="144" spans="1:49" ht="15">
      <c r="A144" s="197" t="s">
        <v>11</v>
      </c>
      <c r="B144" s="195" t="s">
        <v>199</v>
      </c>
      <c r="C144" s="195" t="s">
        <v>146</v>
      </c>
      <c r="D144" s="195" t="s">
        <v>10</v>
      </c>
      <c r="E144" s="196"/>
      <c r="F144" s="172"/>
      <c r="G144" s="173"/>
      <c r="H144" s="173"/>
      <c r="I144" s="174"/>
      <c r="J144" s="172"/>
      <c r="K144" s="173"/>
      <c r="L144" s="173"/>
      <c r="M144" s="173"/>
      <c r="N144" s="172"/>
      <c r="O144" s="173"/>
      <c r="P144" s="173"/>
      <c r="Q144" s="173"/>
      <c r="R144" s="198"/>
      <c r="S144" s="199"/>
      <c r="T144" s="199"/>
      <c r="U144" s="199"/>
      <c r="V144" s="200"/>
      <c r="W144" s="198"/>
      <c r="X144" s="199"/>
      <c r="Y144" s="173"/>
      <c r="Z144" s="173"/>
      <c r="AA144" s="174"/>
      <c r="AB144" s="188">
        <f t="shared" si="40"/>
        <v>100</v>
      </c>
      <c r="AC144" s="173"/>
      <c r="AD144" s="173"/>
      <c r="AE144" s="173">
        <v>100</v>
      </c>
      <c r="AF144" s="174"/>
      <c r="AG144" s="188">
        <f t="shared" si="41"/>
        <v>100</v>
      </c>
      <c r="AH144" s="199">
        <f t="shared" si="42"/>
        <v>0</v>
      </c>
      <c r="AI144" s="199">
        <f t="shared" si="43"/>
        <v>0</v>
      </c>
      <c r="AJ144" s="199">
        <f t="shared" si="44"/>
        <v>100</v>
      </c>
      <c r="AK144" s="201">
        <f t="shared" si="45"/>
        <v>0</v>
      </c>
      <c r="AL144" s="191">
        <f t="shared" si="46"/>
        <v>0</v>
      </c>
      <c r="AM144" s="173"/>
      <c r="AN144" s="173"/>
      <c r="AO144" s="173"/>
      <c r="AP144" s="174"/>
      <c r="AQ144" s="188">
        <f t="shared" si="47"/>
        <v>100</v>
      </c>
      <c r="AR144" s="199">
        <f t="shared" si="48"/>
        <v>0</v>
      </c>
      <c r="AS144" s="199">
        <f t="shared" si="49"/>
        <v>0</v>
      </c>
      <c r="AT144" s="199">
        <f t="shared" si="50"/>
        <v>100</v>
      </c>
      <c r="AU144" s="202">
        <f t="shared" si="51"/>
        <v>0</v>
      </c>
      <c r="AV144" s="305">
        <f>AV145</f>
        <v>100</v>
      </c>
      <c r="AW144" s="194">
        <f t="shared" si="52"/>
        <v>100</v>
      </c>
    </row>
    <row r="145" spans="1:49" ht="15">
      <c r="A145" s="197" t="s">
        <v>123</v>
      </c>
      <c r="B145" s="195" t="s">
        <v>199</v>
      </c>
      <c r="C145" s="195" t="s">
        <v>146</v>
      </c>
      <c r="D145" s="195" t="s">
        <v>10</v>
      </c>
      <c r="E145" s="196" t="s">
        <v>117</v>
      </c>
      <c r="F145" s="172"/>
      <c r="G145" s="173"/>
      <c r="H145" s="173"/>
      <c r="I145" s="174"/>
      <c r="J145" s="172"/>
      <c r="K145" s="173"/>
      <c r="L145" s="173"/>
      <c r="M145" s="173"/>
      <c r="N145" s="172"/>
      <c r="O145" s="173"/>
      <c r="P145" s="173"/>
      <c r="Q145" s="173"/>
      <c r="R145" s="198"/>
      <c r="S145" s="199"/>
      <c r="T145" s="199"/>
      <c r="U145" s="199"/>
      <c r="V145" s="200"/>
      <c r="W145" s="198"/>
      <c r="X145" s="199"/>
      <c r="Y145" s="173"/>
      <c r="Z145" s="173"/>
      <c r="AA145" s="174"/>
      <c r="AB145" s="188">
        <f t="shared" si="40"/>
        <v>100</v>
      </c>
      <c r="AC145" s="173"/>
      <c r="AD145" s="173"/>
      <c r="AE145" s="173">
        <v>100</v>
      </c>
      <c r="AF145" s="174"/>
      <c r="AG145" s="188">
        <f t="shared" si="41"/>
        <v>100</v>
      </c>
      <c r="AH145" s="199">
        <f t="shared" si="42"/>
        <v>0</v>
      </c>
      <c r="AI145" s="199">
        <f t="shared" si="43"/>
        <v>0</v>
      </c>
      <c r="AJ145" s="199">
        <f t="shared" si="44"/>
        <v>100</v>
      </c>
      <c r="AK145" s="201">
        <f t="shared" si="45"/>
        <v>0</v>
      </c>
      <c r="AL145" s="191">
        <f t="shared" si="46"/>
        <v>0</v>
      </c>
      <c r="AM145" s="173"/>
      <c r="AN145" s="173"/>
      <c r="AO145" s="173"/>
      <c r="AP145" s="174"/>
      <c r="AQ145" s="188">
        <f t="shared" si="47"/>
        <v>100</v>
      </c>
      <c r="AR145" s="199">
        <f t="shared" si="48"/>
        <v>0</v>
      </c>
      <c r="AS145" s="199">
        <f t="shared" si="49"/>
        <v>0</v>
      </c>
      <c r="AT145" s="199">
        <f t="shared" si="50"/>
        <v>100</v>
      </c>
      <c r="AU145" s="202">
        <f t="shared" si="51"/>
        <v>0</v>
      </c>
      <c r="AV145" s="215">
        <v>100</v>
      </c>
      <c r="AW145" s="194">
        <f t="shared" si="52"/>
        <v>100</v>
      </c>
    </row>
    <row r="146" spans="1:49" ht="19.5" customHeight="1">
      <c r="A146" s="197" t="s">
        <v>46</v>
      </c>
      <c r="B146" s="195" t="s">
        <v>199</v>
      </c>
      <c r="C146" s="195" t="s">
        <v>146</v>
      </c>
      <c r="D146" s="195" t="s">
        <v>33</v>
      </c>
      <c r="E146" s="196"/>
      <c r="F146" s="172"/>
      <c r="G146" s="173"/>
      <c r="H146" s="173"/>
      <c r="I146" s="174"/>
      <c r="J146" s="172"/>
      <c r="K146" s="173"/>
      <c r="L146" s="173"/>
      <c r="M146" s="173"/>
      <c r="N146" s="172"/>
      <c r="O146" s="173"/>
      <c r="P146" s="173"/>
      <c r="Q146" s="173"/>
      <c r="R146" s="198">
        <f>SUM(S146:V146)</f>
        <v>3000</v>
      </c>
      <c r="S146" s="199"/>
      <c r="T146" s="199"/>
      <c r="U146" s="199">
        <f>U147</f>
        <v>3000</v>
      </c>
      <c r="V146" s="200"/>
      <c r="W146" s="198">
        <f t="shared" si="65"/>
        <v>3000</v>
      </c>
      <c r="X146" s="199">
        <f t="shared" si="66"/>
        <v>0</v>
      </c>
      <c r="Y146" s="173"/>
      <c r="Z146" s="173">
        <f>Z147</f>
        <v>3000</v>
      </c>
      <c r="AA146" s="174"/>
      <c r="AB146" s="188">
        <f t="shared" si="40"/>
        <v>0</v>
      </c>
      <c r="AC146" s="173"/>
      <c r="AD146" s="173"/>
      <c r="AE146" s="173"/>
      <c r="AF146" s="174"/>
      <c r="AG146" s="188">
        <f t="shared" si="41"/>
        <v>3000</v>
      </c>
      <c r="AH146" s="199">
        <f t="shared" si="42"/>
        <v>0</v>
      </c>
      <c r="AI146" s="199">
        <f t="shared" si="43"/>
        <v>0</v>
      </c>
      <c r="AJ146" s="199">
        <f t="shared" si="44"/>
        <v>3000</v>
      </c>
      <c r="AK146" s="201">
        <f t="shared" si="45"/>
        <v>0</v>
      </c>
      <c r="AL146" s="191">
        <f t="shared" si="46"/>
        <v>0</v>
      </c>
      <c r="AM146" s="173"/>
      <c r="AN146" s="173"/>
      <c r="AO146" s="173"/>
      <c r="AP146" s="174"/>
      <c r="AQ146" s="188">
        <f t="shared" si="47"/>
        <v>3000</v>
      </c>
      <c r="AR146" s="199">
        <f t="shared" si="48"/>
        <v>0</v>
      </c>
      <c r="AS146" s="199">
        <f t="shared" si="49"/>
        <v>0</v>
      </c>
      <c r="AT146" s="199">
        <f t="shared" si="50"/>
        <v>3000</v>
      </c>
      <c r="AU146" s="202">
        <f t="shared" si="51"/>
        <v>0</v>
      </c>
      <c r="AV146" s="305">
        <f>AV147</f>
        <v>3000</v>
      </c>
      <c r="AW146" s="194">
        <f t="shared" si="52"/>
        <v>100</v>
      </c>
    </row>
    <row r="147" spans="1:49" ht="20.25" customHeight="1">
      <c r="A147" s="197" t="s">
        <v>170</v>
      </c>
      <c r="B147" s="195" t="s">
        <v>199</v>
      </c>
      <c r="C147" s="195" t="s">
        <v>146</v>
      </c>
      <c r="D147" s="195" t="s">
        <v>33</v>
      </c>
      <c r="E147" s="196" t="s">
        <v>131</v>
      </c>
      <c r="F147" s="172"/>
      <c r="G147" s="173"/>
      <c r="H147" s="173"/>
      <c r="I147" s="174"/>
      <c r="J147" s="172"/>
      <c r="K147" s="173"/>
      <c r="L147" s="173"/>
      <c r="M147" s="173"/>
      <c r="N147" s="172"/>
      <c r="O147" s="173"/>
      <c r="P147" s="173"/>
      <c r="Q147" s="173"/>
      <c r="R147" s="198">
        <f>SUM(S147:V147)</f>
        <v>3000</v>
      </c>
      <c r="S147" s="199"/>
      <c r="T147" s="199"/>
      <c r="U147" s="199">
        <v>3000</v>
      </c>
      <c r="V147" s="200"/>
      <c r="W147" s="198">
        <f t="shared" si="65"/>
        <v>3000</v>
      </c>
      <c r="X147" s="199">
        <f t="shared" si="66"/>
        <v>0</v>
      </c>
      <c r="Y147" s="173"/>
      <c r="Z147" s="173">
        <f>Q147+U147</f>
        <v>3000</v>
      </c>
      <c r="AA147" s="174"/>
      <c r="AB147" s="188">
        <f t="shared" si="40"/>
        <v>0</v>
      </c>
      <c r="AC147" s="173"/>
      <c r="AD147" s="173"/>
      <c r="AE147" s="173"/>
      <c r="AF147" s="174"/>
      <c r="AG147" s="188">
        <f t="shared" si="41"/>
        <v>3000</v>
      </c>
      <c r="AH147" s="199">
        <f t="shared" si="42"/>
        <v>0</v>
      </c>
      <c r="AI147" s="199">
        <f t="shared" si="43"/>
        <v>0</v>
      </c>
      <c r="AJ147" s="199">
        <f t="shared" si="44"/>
        <v>3000</v>
      </c>
      <c r="AK147" s="201">
        <f t="shared" si="45"/>
        <v>0</v>
      </c>
      <c r="AL147" s="191">
        <f t="shared" si="46"/>
        <v>0</v>
      </c>
      <c r="AM147" s="173"/>
      <c r="AN147" s="173"/>
      <c r="AO147" s="173"/>
      <c r="AP147" s="174"/>
      <c r="AQ147" s="188">
        <f t="shared" si="47"/>
        <v>3000</v>
      </c>
      <c r="AR147" s="199">
        <f t="shared" si="48"/>
        <v>0</v>
      </c>
      <c r="AS147" s="199">
        <f t="shared" si="49"/>
        <v>0</v>
      </c>
      <c r="AT147" s="199">
        <f t="shared" si="50"/>
        <v>3000</v>
      </c>
      <c r="AU147" s="202">
        <f t="shared" si="51"/>
        <v>0</v>
      </c>
      <c r="AV147" s="215">
        <v>3000</v>
      </c>
      <c r="AW147" s="194">
        <f t="shared" si="52"/>
        <v>100</v>
      </c>
    </row>
    <row r="148" spans="1:49" ht="18.75" customHeight="1">
      <c r="A148" s="232" t="s">
        <v>60</v>
      </c>
      <c r="B148" s="186" t="s">
        <v>199</v>
      </c>
      <c r="C148" s="186" t="s">
        <v>199</v>
      </c>
      <c r="D148" s="195"/>
      <c r="E148" s="196"/>
      <c r="F148" s="172"/>
      <c r="G148" s="173"/>
      <c r="H148" s="173"/>
      <c r="I148" s="174"/>
      <c r="J148" s="172"/>
      <c r="K148" s="173"/>
      <c r="L148" s="173"/>
      <c r="M148" s="173"/>
      <c r="N148" s="172"/>
      <c r="O148" s="173"/>
      <c r="P148" s="173"/>
      <c r="Q148" s="173"/>
      <c r="R148" s="198">
        <f>SUM(S148:V148)</f>
        <v>1603.8</v>
      </c>
      <c r="S148" s="199"/>
      <c r="T148" s="199">
        <f>T149</f>
        <v>1603.8</v>
      </c>
      <c r="U148" s="199"/>
      <c r="V148" s="200"/>
      <c r="W148" s="188">
        <f t="shared" si="65"/>
        <v>1603.8</v>
      </c>
      <c r="X148" s="189"/>
      <c r="Y148" s="189">
        <f>T148+P148</f>
        <v>1603.8</v>
      </c>
      <c r="Z148" s="189"/>
      <c r="AA148" s="190"/>
      <c r="AB148" s="188">
        <f t="shared" si="40"/>
        <v>-35.05</v>
      </c>
      <c r="AC148" s="189">
        <f>AC149</f>
        <v>50</v>
      </c>
      <c r="AD148" s="189">
        <f>AD149</f>
        <v>-85.05</v>
      </c>
      <c r="AE148" s="189"/>
      <c r="AF148" s="190"/>
      <c r="AG148" s="188">
        <f t="shared" si="41"/>
        <v>1568.75</v>
      </c>
      <c r="AH148" s="189">
        <f t="shared" si="42"/>
        <v>50</v>
      </c>
      <c r="AI148" s="189">
        <f t="shared" si="43"/>
        <v>1518.75</v>
      </c>
      <c r="AJ148" s="189">
        <f t="shared" si="44"/>
        <v>0</v>
      </c>
      <c r="AK148" s="190">
        <f t="shared" si="45"/>
        <v>0</v>
      </c>
      <c r="AL148" s="191">
        <f t="shared" si="46"/>
        <v>0</v>
      </c>
      <c r="AM148" s="173">
        <f>AM149</f>
        <v>0</v>
      </c>
      <c r="AN148" s="173">
        <f>AN149</f>
        <v>0</v>
      </c>
      <c r="AO148" s="173"/>
      <c r="AP148" s="174"/>
      <c r="AQ148" s="188">
        <f t="shared" si="47"/>
        <v>1568.75</v>
      </c>
      <c r="AR148" s="189">
        <f t="shared" si="48"/>
        <v>50</v>
      </c>
      <c r="AS148" s="189">
        <f t="shared" si="49"/>
        <v>1518.75</v>
      </c>
      <c r="AT148" s="189">
        <f t="shared" si="50"/>
        <v>0</v>
      </c>
      <c r="AU148" s="192">
        <f t="shared" si="51"/>
        <v>0</v>
      </c>
      <c r="AV148" s="304">
        <f>AV149</f>
        <v>1554.5</v>
      </c>
      <c r="AW148" s="194">
        <f t="shared" si="52"/>
        <v>99.09163346613545</v>
      </c>
    </row>
    <row r="149" spans="1:49" ht="18.75" customHeight="1">
      <c r="A149" s="233" t="s">
        <v>225</v>
      </c>
      <c r="B149" s="195" t="s">
        <v>199</v>
      </c>
      <c r="C149" s="195" t="s">
        <v>199</v>
      </c>
      <c r="D149" s="195" t="s">
        <v>59</v>
      </c>
      <c r="E149" s="196"/>
      <c r="F149" s="172"/>
      <c r="G149" s="173"/>
      <c r="H149" s="173"/>
      <c r="I149" s="174"/>
      <c r="J149" s="172"/>
      <c r="K149" s="173"/>
      <c r="L149" s="173"/>
      <c r="M149" s="173"/>
      <c r="N149" s="172"/>
      <c r="O149" s="173"/>
      <c r="P149" s="173"/>
      <c r="Q149" s="173"/>
      <c r="R149" s="198">
        <f>SUM(S149:V149)</f>
        <v>1603.8</v>
      </c>
      <c r="S149" s="199"/>
      <c r="T149" s="199">
        <f>T150</f>
        <v>1603.8</v>
      </c>
      <c r="U149" s="199"/>
      <c r="V149" s="200"/>
      <c r="W149" s="198">
        <f t="shared" si="65"/>
        <v>1603.8</v>
      </c>
      <c r="X149" s="199"/>
      <c r="Y149" s="173">
        <f>T149+P149</f>
        <v>1603.8</v>
      </c>
      <c r="Z149" s="173"/>
      <c r="AA149" s="174"/>
      <c r="AB149" s="188">
        <f t="shared" si="40"/>
        <v>-35.05</v>
      </c>
      <c r="AC149" s="173">
        <f>AC150</f>
        <v>50</v>
      </c>
      <c r="AD149" s="173">
        <f>AD150</f>
        <v>-85.05</v>
      </c>
      <c r="AE149" s="173"/>
      <c r="AF149" s="174"/>
      <c r="AG149" s="188">
        <f t="shared" si="41"/>
        <v>1568.75</v>
      </c>
      <c r="AH149" s="199">
        <f t="shared" si="42"/>
        <v>50</v>
      </c>
      <c r="AI149" s="199">
        <f t="shared" si="43"/>
        <v>1518.75</v>
      </c>
      <c r="AJ149" s="199">
        <f t="shared" si="44"/>
        <v>0</v>
      </c>
      <c r="AK149" s="201">
        <f t="shared" si="45"/>
        <v>0</v>
      </c>
      <c r="AL149" s="191">
        <f aca="true" t="shared" si="84" ref="AL149:AL213">SUM(AM149:AP149)</f>
        <v>0</v>
      </c>
      <c r="AM149" s="173">
        <f>AM150+AM151</f>
        <v>0</v>
      </c>
      <c r="AN149" s="173">
        <f>AN150+AN151</f>
        <v>0</v>
      </c>
      <c r="AO149" s="173"/>
      <c r="AP149" s="174"/>
      <c r="AQ149" s="188">
        <f aca="true" t="shared" si="85" ref="AQ149:AQ213">SUM(AR149:AU149)</f>
        <v>1568.75</v>
      </c>
      <c r="AR149" s="199">
        <f aca="true" t="shared" si="86" ref="AR149:AR213">AH149+AM149</f>
        <v>50</v>
      </c>
      <c r="AS149" s="199">
        <f aca="true" t="shared" si="87" ref="AS149:AS213">AI149+AN149</f>
        <v>1518.75</v>
      </c>
      <c r="AT149" s="199">
        <f aca="true" t="shared" si="88" ref="AT149:AT213">AJ149+AO149</f>
        <v>0</v>
      </c>
      <c r="AU149" s="202">
        <f aca="true" t="shared" si="89" ref="AU149:AU213">AK149+AP149</f>
        <v>0</v>
      </c>
      <c r="AV149" s="305">
        <f>AV150</f>
        <v>1554.5</v>
      </c>
      <c r="AW149" s="194">
        <f aca="true" t="shared" si="90" ref="AW149:AW212">AV149/AQ149*100</f>
        <v>99.09163346613545</v>
      </c>
    </row>
    <row r="150" spans="1:49" ht="0.75" customHeight="1" hidden="1">
      <c r="A150" s="233" t="s">
        <v>170</v>
      </c>
      <c r="B150" s="195" t="s">
        <v>199</v>
      </c>
      <c r="C150" s="195" t="s">
        <v>199</v>
      </c>
      <c r="D150" s="195" t="s">
        <v>59</v>
      </c>
      <c r="E150" s="196" t="s">
        <v>104</v>
      </c>
      <c r="F150" s="172"/>
      <c r="G150" s="173"/>
      <c r="H150" s="173"/>
      <c r="I150" s="174"/>
      <c r="J150" s="172"/>
      <c r="K150" s="173"/>
      <c r="L150" s="173"/>
      <c r="M150" s="173"/>
      <c r="N150" s="172"/>
      <c r="O150" s="173"/>
      <c r="P150" s="173"/>
      <c r="Q150" s="173"/>
      <c r="R150" s="198">
        <f>SUM(S150:V150)</f>
        <v>1603.8</v>
      </c>
      <c r="S150" s="199"/>
      <c r="T150" s="199">
        <v>1603.8</v>
      </c>
      <c r="U150" s="199"/>
      <c r="V150" s="200"/>
      <c r="W150" s="198">
        <f t="shared" si="65"/>
        <v>1603.8</v>
      </c>
      <c r="X150" s="199"/>
      <c r="Y150" s="173">
        <f>T150+P150</f>
        <v>1603.8</v>
      </c>
      <c r="Z150" s="173"/>
      <c r="AA150" s="174"/>
      <c r="AB150" s="188">
        <f aca="true" t="shared" si="91" ref="AB150:AB214">SUM(AC150:AF150)</f>
        <v>-35.05</v>
      </c>
      <c r="AC150" s="173">
        <v>50</v>
      </c>
      <c r="AD150" s="173">
        <v>-85.05</v>
      </c>
      <c r="AE150" s="173"/>
      <c r="AF150" s="174"/>
      <c r="AG150" s="188">
        <f aca="true" t="shared" si="92" ref="AG150:AG214">AH150+AI150+AJ150+AK150</f>
        <v>1568.75</v>
      </c>
      <c r="AH150" s="199">
        <f aca="true" t="shared" si="93" ref="AH150:AH214">X150+AC150</f>
        <v>50</v>
      </c>
      <c r="AI150" s="199">
        <f aca="true" t="shared" si="94" ref="AI150:AI214">Y150+AD150</f>
        <v>1518.75</v>
      </c>
      <c r="AJ150" s="199">
        <f aca="true" t="shared" si="95" ref="AJ150:AJ214">Z150+AE150</f>
        <v>0</v>
      </c>
      <c r="AK150" s="201">
        <f aca="true" t="shared" si="96" ref="AK150:AK214">AA150+AF150</f>
        <v>0</v>
      </c>
      <c r="AL150" s="191">
        <f t="shared" si="84"/>
        <v>-1568.75</v>
      </c>
      <c r="AM150" s="173">
        <v>-50</v>
      </c>
      <c r="AN150" s="173">
        <v>-1518.75</v>
      </c>
      <c r="AO150" s="173"/>
      <c r="AP150" s="174"/>
      <c r="AQ150" s="188">
        <f t="shared" si="85"/>
        <v>0</v>
      </c>
      <c r="AR150" s="199">
        <f t="shared" si="86"/>
        <v>0</v>
      </c>
      <c r="AS150" s="199">
        <f t="shared" si="87"/>
        <v>0</v>
      </c>
      <c r="AT150" s="199">
        <f t="shared" si="88"/>
        <v>0</v>
      </c>
      <c r="AU150" s="202">
        <f t="shared" si="89"/>
        <v>0</v>
      </c>
      <c r="AV150" s="305">
        <f>AV151</f>
        <v>1554.5</v>
      </c>
      <c r="AW150" s="194" t="e">
        <f t="shared" si="90"/>
        <v>#DIV/0!</v>
      </c>
    </row>
    <row r="151" spans="1:49" ht="18" customHeight="1">
      <c r="A151" s="234" t="s">
        <v>170</v>
      </c>
      <c r="B151" s="195" t="s">
        <v>199</v>
      </c>
      <c r="C151" s="195" t="s">
        <v>199</v>
      </c>
      <c r="D151" s="195" t="s">
        <v>59</v>
      </c>
      <c r="E151" s="196" t="s">
        <v>131</v>
      </c>
      <c r="F151" s="172"/>
      <c r="G151" s="173"/>
      <c r="H151" s="173"/>
      <c r="I151" s="174"/>
      <c r="J151" s="172"/>
      <c r="K151" s="173"/>
      <c r="L151" s="173"/>
      <c r="M151" s="173"/>
      <c r="N151" s="172"/>
      <c r="O151" s="173"/>
      <c r="P151" s="173"/>
      <c r="Q151" s="173"/>
      <c r="R151" s="198"/>
      <c r="S151" s="199"/>
      <c r="T151" s="199"/>
      <c r="U151" s="199"/>
      <c r="V151" s="200"/>
      <c r="W151" s="198"/>
      <c r="X151" s="199"/>
      <c r="Y151" s="173"/>
      <c r="Z151" s="173"/>
      <c r="AA151" s="174"/>
      <c r="AB151" s="188"/>
      <c r="AC151" s="173"/>
      <c r="AD151" s="173"/>
      <c r="AE151" s="173"/>
      <c r="AF151" s="174"/>
      <c r="AG151" s="188"/>
      <c r="AH151" s="199"/>
      <c r="AI151" s="199"/>
      <c r="AJ151" s="199"/>
      <c r="AK151" s="201"/>
      <c r="AL151" s="191">
        <f t="shared" si="84"/>
        <v>1568.75</v>
      </c>
      <c r="AM151" s="173">
        <v>50</v>
      </c>
      <c r="AN151" s="173">
        <v>1518.75</v>
      </c>
      <c r="AO151" s="173"/>
      <c r="AP151" s="174"/>
      <c r="AQ151" s="188">
        <f t="shared" si="85"/>
        <v>1568.75</v>
      </c>
      <c r="AR151" s="199">
        <f t="shared" si="86"/>
        <v>50</v>
      </c>
      <c r="AS151" s="199">
        <f t="shared" si="87"/>
        <v>1518.75</v>
      </c>
      <c r="AT151" s="199"/>
      <c r="AU151" s="202"/>
      <c r="AV151" s="215">
        <v>1554.5</v>
      </c>
      <c r="AW151" s="194">
        <f t="shared" si="90"/>
        <v>99.09163346613545</v>
      </c>
    </row>
    <row r="152" spans="1:49" ht="18" customHeight="1">
      <c r="A152" s="185" t="s">
        <v>214</v>
      </c>
      <c r="B152" s="186" t="s">
        <v>199</v>
      </c>
      <c r="C152" s="186" t="s">
        <v>172</v>
      </c>
      <c r="D152" s="195"/>
      <c r="E152" s="196"/>
      <c r="F152" s="188">
        <f t="shared" si="82"/>
        <v>3721.8</v>
      </c>
      <c r="G152" s="189">
        <f>G158</f>
        <v>3721.8</v>
      </c>
      <c r="H152" s="189"/>
      <c r="I152" s="190"/>
      <c r="J152" s="188">
        <f t="shared" si="62"/>
        <v>1085.8</v>
      </c>
      <c r="K152" s="189">
        <f>K153+K158</f>
        <v>959.4</v>
      </c>
      <c r="L152" s="189">
        <f>L153+L158</f>
        <v>0</v>
      </c>
      <c r="M152" s="189">
        <f>M153+M158</f>
        <v>126.4</v>
      </c>
      <c r="N152" s="188">
        <f t="shared" si="63"/>
        <v>4807.599999999999</v>
      </c>
      <c r="O152" s="189">
        <f t="shared" si="58"/>
        <v>4681.2</v>
      </c>
      <c r="P152" s="189">
        <f t="shared" si="58"/>
        <v>0</v>
      </c>
      <c r="Q152" s="189">
        <f t="shared" si="58"/>
        <v>126.4</v>
      </c>
      <c r="R152" s="188">
        <f aca="true" t="shared" si="97" ref="R152:R160">U152</f>
        <v>5.3</v>
      </c>
      <c r="S152" s="189">
        <f>S153+S158</f>
        <v>28</v>
      </c>
      <c r="T152" s="189">
        <f t="shared" si="71"/>
        <v>0</v>
      </c>
      <c r="U152" s="189">
        <f>U153</f>
        <v>5.3</v>
      </c>
      <c r="V152" s="191">
        <f t="shared" si="64"/>
        <v>0</v>
      </c>
      <c r="W152" s="188">
        <f t="shared" si="65"/>
        <v>4840.9</v>
      </c>
      <c r="X152" s="189">
        <f t="shared" si="66"/>
        <v>4709.2</v>
      </c>
      <c r="Y152" s="189">
        <f>Y153+Y158</f>
        <v>0</v>
      </c>
      <c r="Z152" s="189">
        <f>Z153+Z158</f>
        <v>131.70000000000002</v>
      </c>
      <c r="AA152" s="190"/>
      <c r="AB152" s="188">
        <f t="shared" si="91"/>
        <v>1031.96</v>
      </c>
      <c r="AC152" s="189">
        <f>AC158</f>
        <v>13.98</v>
      </c>
      <c r="AD152" s="189">
        <f>AD158</f>
        <v>17.98</v>
      </c>
      <c r="AE152" s="189">
        <f>AE156</f>
        <v>1000</v>
      </c>
      <c r="AF152" s="190"/>
      <c r="AG152" s="188">
        <f t="shared" si="92"/>
        <v>5872.859999999999</v>
      </c>
      <c r="AH152" s="189">
        <f t="shared" si="93"/>
        <v>4723.179999999999</v>
      </c>
      <c r="AI152" s="189">
        <f t="shared" si="94"/>
        <v>17.98</v>
      </c>
      <c r="AJ152" s="189">
        <f t="shared" si="95"/>
        <v>1131.7</v>
      </c>
      <c r="AK152" s="190">
        <f t="shared" si="96"/>
        <v>0</v>
      </c>
      <c r="AL152" s="191">
        <f t="shared" si="84"/>
        <v>0</v>
      </c>
      <c r="AM152" s="173"/>
      <c r="AN152" s="173"/>
      <c r="AO152" s="173"/>
      <c r="AP152" s="174"/>
      <c r="AQ152" s="188">
        <f t="shared" si="85"/>
        <v>5872.859999999999</v>
      </c>
      <c r="AR152" s="189">
        <f t="shared" si="86"/>
        <v>4723.179999999999</v>
      </c>
      <c r="AS152" s="189">
        <f t="shared" si="87"/>
        <v>17.98</v>
      </c>
      <c r="AT152" s="189">
        <f t="shared" si="88"/>
        <v>1131.7</v>
      </c>
      <c r="AU152" s="192">
        <f t="shared" si="89"/>
        <v>0</v>
      </c>
      <c r="AV152" s="304">
        <f>AV153+AV156+AV158</f>
        <v>5695.1</v>
      </c>
      <c r="AW152" s="194">
        <f t="shared" si="90"/>
        <v>96.97319534264398</v>
      </c>
    </row>
    <row r="153" spans="1:49" ht="34.5" customHeight="1">
      <c r="A153" s="197" t="s">
        <v>16</v>
      </c>
      <c r="B153" s="235" t="s">
        <v>199</v>
      </c>
      <c r="C153" s="235" t="s">
        <v>172</v>
      </c>
      <c r="D153" s="195" t="s">
        <v>100</v>
      </c>
      <c r="E153" s="196"/>
      <c r="F153" s="172"/>
      <c r="G153" s="173"/>
      <c r="H153" s="173"/>
      <c r="I153" s="174"/>
      <c r="J153" s="172">
        <f t="shared" si="62"/>
        <v>733.4</v>
      </c>
      <c r="K153" s="173">
        <f aca="true" t="shared" si="98" ref="K153:M154">K154</f>
        <v>607</v>
      </c>
      <c r="L153" s="173">
        <f t="shared" si="98"/>
        <v>0</v>
      </c>
      <c r="M153" s="173">
        <f t="shared" si="98"/>
        <v>126.4</v>
      </c>
      <c r="N153" s="172">
        <f t="shared" si="63"/>
        <v>733.4</v>
      </c>
      <c r="O153" s="173">
        <f t="shared" si="58"/>
        <v>607</v>
      </c>
      <c r="P153" s="173">
        <f t="shared" si="58"/>
        <v>0</v>
      </c>
      <c r="Q153" s="173">
        <f t="shared" si="58"/>
        <v>126.4</v>
      </c>
      <c r="R153" s="198">
        <f t="shared" si="97"/>
        <v>5.3</v>
      </c>
      <c r="S153" s="199">
        <f>S154</f>
        <v>28</v>
      </c>
      <c r="T153" s="199">
        <f t="shared" si="71"/>
        <v>0</v>
      </c>
      <c r="U153" s="199">
        <f>U154</f>
        <v>5.3</v>
      </c>
      <c r="V153" s="200">
        <f t="shared" si="64"/>
        <v>0</v>
      </c>
      <c r="W153" s="198">
        <f t="shared" si="65"/>
        <v>766.7</v>
      </c>
      <c r="X153" s="199">
        <f t="shared" si="66"/>
        <v>635</v>
      </c>
      <c r="Y153" s="173">
        <f>Y154</f>
        <v>0</v>
      </c>
      <c r="Z153" s="173">
        <f>Z154</f>
        <v>131.70000000000002</v>
      </c>
      <c r="AA153" s="174"/>
      <c r="AB153" s="188">
        <f t="shared" si="91"/>
        <v>0</v>
      </c>
      <c r="AC153" s="173"/>
      <c r="AD153" s="173"/>
      <c r="AE153" s="173"/>
      <c r="AF153" s="174"/>
      <c r="AG153" s="188">
        <f t="shared" si="92"/>
        <v>766.7</v>
      </c>
      <c r="AH153" s="199">
        <f t="shared" si="93"/>
        <v>635</v>
      </c>
      <c r="AI153" s="199">
        <f t="shared" si="94"/>
        <v>0</v>
      </c>
      <c r="AJ153" s="199">
        <f t="shared" si="95"/>
        <v>131.70000000000002</v>
      </c>
      <c r="AK153" s="201">
        <f t="shared" si="96"/>
        <v>0</v>
      </c>
      <c r="AL153" s="191">
        <f t="shared" si="84"/>
        <v>0</v>
      </c>
      <c r="AM153" s="173"/>
      <c r="AN153" s="173"/>
      <c r="AO153" s="173"/>
      <c r="AP153" s="174"/>
      <c r="AQ153" s="188">
        <f t="shared" si="85"/>
        <v>766.7</v>
      </c>
      <c r="AR153" s="199">
        <f t="shared" si="86"/>
        <v>635</v>
      </c>
      <c r="AS153" s="199">
        <f t="shared" si="87"/>
        <v>0</v>
      </c>
      <c r="AT153" s="199">
        <f t="shared" si="88"/>
        <v>131.70000000000002</v>
      </c>
      <c r="AU153" s="202">
        <f t="shared" si="89"/>
        <v>0</v>
      </c>
      <c r="AV153" s="305">
        <f>AV154</f>
        <v>670.2</v>
      </c>
      <c r="AW153" s="194">
        <f t="shared" si="90"/>
        <v>87.41359071344725</v>
      </c>
    </row>
    <row r="154" spans="1:49" ht="15">
      <c r="A154" s="197" t="s">
        <v>101</v>
      </c>
      <c r="B154" s="235" t="s">
        <v>199</v>
      </c>
      <c r="C154" s="235" t="s">
        <v>172</v>
      </c>
      <c r="D154" s="195" t="s">
        <v>102</v>
      </c>
      <c r="E154" s="196"/>
      <c r="F154" s="172"/>
      <c r="G154" s="173"/>
      <c r="H154" s="173"/>
      <c r="I154" s="174"/>
      <c r="J154" s="172">
        <f t="shared" si="62"/>
        <v>733.4</v>
      </c>
      <c r="K154" s="173">
        <f t="shared" si="98"/>
        <v>607</v>
      </c>
      <c r="L154" s="173">
        <f t="shared" si="98"/>
        <v>0</v>
      </c>
      <c r="M154" s="173">
        <f t="shared" si="98"/>
        <v>126.4</v>
      </c>
      <c r="N154" s="172">
        <f t="shared" si="63"/>
        <v>733.4</v>
      </c>
      <c r="O154" s="173">
        <f t="shared" si="58"/>
        <v>607</v>
      </c>
      <c r="P154" s="173">
        <f t="shared" si="58"/>
        <v>0</v>
      </c>
      <c r="Q154" s="173">
        <f t="shared" si="58"/>
        <v>126.4</v>
      </c>
      <c r="R154" s="198">
        <f t="shared" si="97"/>
        <v>5.3</v>
      </c>
      <c r="S154" s="199">
        <f>S155</f>
        <v>28</v>
      </c>
      <c r="T154" s="199">
        <f t="shared" si="71"/>
        <v>0</v>
      </c>
      <c r="U154" s="199">
        <f>U155</f>
        <v>5.3</v>
      </c>
      <c r="V154" s="200">
        <f t="shared" si="64"/>
        <v>0</v>
      </c>
      <c r="W154" s="198">
        <f t="shared" si="65"/>
        <v>766.7</v>
      </c>
      <c r="X154" s="199">
        <f t="shared" si="66"/>
        <v>635</v>
      </c>
      <c r="Y154" s="173">
        <f>Y155</f>
        <v>0</v>
      </c>
      <c r="Z154" s="173">
        <f>Z155</f>
        <v>131.70000000000002</v>
      </c>
      <c r="AA154" s="174"/>
      <c r="AB154" s="188">
        <f t="shared" si="91"/>
        <v>0</v>
      </c>
      <c r="AC154" s="173"/>
      <c r="AD154" s="173"/>
      <c r="AE154" s="173"/>
      <c r="AF154" s="174"/>
      <c r="AG154" s="188">
        <f t="shared" si="92"/>
        <v>766.7</v>
      </c>
      <c r="AH154" s="199">
        <f t="shared" si="93"/>
        <v>635</v>
      </c>
      <c r="AI154" s="199">
        <f t="shared" si="94"/>
        <v>0</v>
      </c>
      <c r="AJ154" s="199">
        <f t="shared" si="95"/>
        <v>131.70000000000002</v>
      </c>
      <c r="AK154" s="201">
        <f t="shared" si="96"/>
        <v>0</v>
      </c>
      <c r="AL154" s="191">
        <f t="shared" si="84"/>
        <v>0</v>
      </c>
      <c r="AM154" s="173"/>
      <c r="AN154" s="173"/>
      <c r="AO154" s="173"/>
      <c r="AP154" s="174"/>
      <c r="AQ154" s="188">
        <f t="shared" si="85"/>
        <v>766.7</v>
      </c>
      <c r="AR154" s="199">
        <f t="shared" si="86"/>
        <v>635</v>
      </c>
      <c r="AS154" s="199">
        <f t="shared" si="87"/>
        <v>0</v>
      </c>
      <c r="AT154" s="199">
        <f t="shared" si="88"/>
        <v>131.70000000000002</v>
      </c>
      <c r="AU154" s="202">
        <f t="shared" si="89"/>
        <v>0</v>
      </c>
      <c r="AV154" s="305">
        <f>AV155</f>
        <v>670.2</v>
      </c>
      <c r="AW154" s="194">
        <f t="shared" si="90"/>
        <v>87.41359071344725</v>
      </c>
    </row>
    <row r="155" spans="1:49" ht="15.75" customHeight="1">
      <c r="A155" s="197" t="s">
        <v>103</v>
      </c>
      <c r="B155" s="235" t="s">
        <v>199</v>
      </c>
      <c r="C155" s="235" t="s">
        <v>172</v>
      </c>
      <c r="D155" s="195" t="s">
        <v>102</v>
      </c>
      <c r="E155" s="196" t="s">
        <v>104</v>
      </c>
      <c r="F155" s="172"/>
      <c r="G155" s="173"/>
      <c r="H155" s="173"/>
      <c r="I155" s="174"/>
      <c r="J155" s="172">
        <f t="shared" si="62"/>
        <v>733.4</v>
      </c>
      <c r="K155" s="173">
        <f>'[1]прил2'!L165</f>
        <v>607</v>
      </c>
      <c r="L155" s="173">
        <f>'[1]прил2'!M165</f>
        <v>0</v>
      </c>
      <c r="M155" s="173">
        <f>'[1]прил2'!N165</f>
        <v>126.4</v>
      </c>
      <c r="N155" s="172">
        <f t="shared" si="63"/>
        <v>733.4</v>
      </c>
      <c r="O155" s="173">
        <f t="shared" si="58"/>
        <v>607</v>
      </c>
      <c r="P155" s="173">
        <f t="shared" si="58"/>
        <v>0</v>
      </c>
      <c r="Q155" s="173">
        <f t="shared" si="58"/>
        <v>126.4</v>
      </c>
      <c r="R155" s="198">
        <f t="shared" si="97"/>
        <v>5.3</v>
      </c>
      <c r="S155" s="199">
        <v>28</v>
      </c>
      <c r="T155" s="199">
        <f t="shared" si="71"/>
        <v>0</v>
      </c>
      <c r="U155" s="199">
        <v>5.3</v>
      </c>
      <c r="V155" s="200">
        <f t="shared" si="64"/>
        <v>0</v>
      </c>
      <c r="W155" s="198">
        <f t="shared" si="65"/>
        <v>766.7</v>
      </c>
      <c r="X155" s="199">
        <f t="shared" si="66"/>
        <v>635</v>
      </c>
      <c r="Y155" s="173">
        <v>0</v>
      </c>
      <c r="Z155" s="173">
        <f>Q155+U155</f>
        <v>131.70000000000002</v>
      </c>
      <c r="AA155" s="174"/>
      <c r="AB155" s="188">
        <f t="shared" si="91"/>
        <v>0</v>
      </c>
      <c r="AC155" s="173"/>
      <c r="AD155" s="173"/>
      <c r="AE155" s="173"/>
      <c r="AF155" s="174"/>
      <c r="AG155" s="188">
        <f t="shared" si="92"/>
        <v>766.7</v>
      </c>
      <c r="AH155" s="199">
        <f t="shared" si="93"/>
        <v>635</v>
      </c>
      <c r="AI155" s="199">
        <f t="shared" si="94"/>
        <v>0</v>
      </c>
      <c r="AJ155" s="199">
        <f t="shared" si="95"/>
        <v>131.70000000000002</v>
      </c>
      <c r="AK155" s="201">
        <f t="shared" si="96"/>
        <v>0</v>
      </c>
      <c r="AL155" s="191">
        <f t="shared" si="84"/>
        <v>0</v>
      </c>
      <c r="AM155" s="173"/>
      <c r="AN155" s="173"/>
      <c r="AO155" s="173"/>
      <c r="AP155" s="174"/>
      <c r="AQ155" s="188">
        <f t="shared" si="85"/>
        <v>766.7</v>
      </c>
      <c r="AR155" s="199">
        <f t="shared" si="86"/>
        <v>635</v>
      </c>
      <c r="AS155" s="199">
        <f t="shared" si="87"/>
        <v>0</v>
      </c>
      <c r="AT155" s="199">
        <f t="shared" si="88"/>
        <v>131.70000000000002</v>
      </c>
      <c r="AU155" s="202">
        <f t="shared" si="89"/>
        <v>0</v>
      </c>
      <c r="AV155" s="215">
        <v>670.2</v>
      </c>
      <c r="AW155" s="194">
        <f t="shared" si="90"/>
        <v>87.41359071344725</v>
      </c>
    </row>
    <row r="156" spans="1:49" ht="18" customHeight="1">
      <c r="A156" s="197" t="s">
        <v>12</v>
      </c>
      <c r="B156" s="235" t="s">
        <v>199</v>
      </c>
      <c r="C156" s="235" t="s">
        <v>172</v>
      </c>
      <c r="D156" s="195" t="s">
        <v>13</v>
      </c>
      <c r="E156" s="196"/>
      <c r="F156" s="172"/>
      <c r="G156" s="173"/>
      <c r="H156" s="173"/>
      <c r="I156" s="174"/>
      <c r="J156" s="172"/>
      <c r="K156" s="173"/>
      <c r="L156" s="173"/>
      <c r="M156" s="173"/>
      <c r="N156" s="172"/>
      <c r="O156" s="173"/>
      <c r="P156" s="173"/>
      <c r="Q156" s="173"/>
      <c r="R156" s="198"/>
      <c r="S156" s="199"/>
      <c r="T156" s="199"/>
      <c r="U156" s="199"/>
      <c r="V156" s="200"/>
      <c r="W156" s="198"/>
      <c r="X156" s="199"/>
      <c r="Y156" s="173"/>
      <c r="Z156" s="173"/>
      <c r="AA156" s="174"/>
      <c r="AB156" s="188">
        <f t="shared" si="91"/>
        <v>1000</v>
      </c>
      <c r="AC156" s="173"/>
      <c r="AD156" s="173"/>
      <c r="AE156" s="173">
        <f>1000</f>
        <v>1000</v>
      </c>
      <c r="AF156" s="174"/>
      <c r="AG156" s="188">
        <f t="shared" si="92"/>
        <v>1000</v>
      </c>
      <c r="AH156" s="199">
        <f t="shared" si="93"/>
        <v>0</v>
      </c>
      <c r="AI156" s="199">
        <f t="shared" si="94"/>
        <v>0</v>
      </c>
      <c r="AJ156" s="199">
        <f t="shared" si="95"/>
        <v>1000</v>
      </c>
      <c r="AK156" s="201">
        <f t="shared" si="96"/>
        <v>0</v>
      </c>
      <c r="AL156" s="191">
        <f t="shared" si="84"/>
        <v>0</v>
      </c>
      <c r="AM156" s="173"/>
      <c r="AN156" s="173"/>
      <c r="AO156" s="173"/>
      <c r="AP156" s="174"/>
      <c r="AQ156" s="188">
        <f t="shared" si="85"/>
        <v>1000</v>
      </c>
      <c r="AR156" s="199">
        <f t="shared" si="86"/>
        <v>0</v>
      </c>
      <c r="AS156" s="199">
        <f t="shared" si="87"/>
        <v>0</v>
      </c>
      <c r="AT156" s="199">
        <f t="shared" si="88"/>
        <v>1000</v>
      </c>
      <c r="AU156" s="202">
        <f t="shared" si="89"/>
        <v>0</v>
      </c>
      <c r="AV156" s="305">
        <f>AV157</f>
        <v>1000</v>
      </c>
      <c r="AW156" s="194">
        <f t="shared" si="90"/>
        <v>100</v>
      </c>
    </row>
    <row r="157" spans="1:49" ht="17.25" customHeight="1">
      <c r="A157" s="197" t="s">
        <v>170</v>
      </c>
      <c r="B157" s="235" t="s">
        <v>199</v>
      </c>
      <c r="C157" s="235" t="s">
        <v>172</v>
      </c>
      <c r="D157" s="195" t="s">
        <v>13</v>
      </c>
      <c r="E157" s="196" t="s">
        <v>131</v>
      </c>
      <c r="F157" s="172"/>
      <c r="G157" s="173"/>
      <c r="H157" s="173"/>
      <c r="I157" s="174"/>
      <c r="J157" s="172"/>
      <c r="K157" s="173"/>
      <c r="L157" s="173"/>
      <c r="M157" s="173"/>
      <c r="N157" s="172"/>
      <c r="O157" s="173"/>
      <c r="P157" s="173"/>
      <c r="Q157" s="173"/>
      <c r="R157" s="198"/>
      <c r="S157" s="199"/>
      <c r="T157" s="199"/>
      <c r="U157" s="199"/>
      <c r="V157" s="200"/>
      <c r="W157" s="198"/>
      <c r="X157" s="199"/>
      <c r="Y157" s="173"/>
      <c r="Z157" s="173"/>
      <c r="AA157" s="174"/>
      <c r="AB157" s="188">
        <f t="shared" si="91"/>
        <v>1000</v>
      </c>
      <c r="AC157" s="173"/>
      <c r="AD157" s="173"/>
      <c r="AE157" s="173">
        <v>1000</v>
      </c>
      <c r="AF157" s="174"/>
      <c r="AG157" s="188">
        <f t="shared" si="92"/>
        <v>1000</v>
      </c>
      <c r="AH157" s="199">
        <f t="shared" si="93"/>
        <v>0</v>
      </c>
      <c r="AI157" s="199">
        <f t="shared" si="94"/>
        <v>0</v>
      </c>
      <c r="AJ157" s="199">
        <f t="shared" si="95"/>
        <v>1000</v>
      </c>
      <c r="AK157" s="201">
        <f t="shared" si="96"/>
        <v>0</v>
      </c>
      <c r="AL157" s="191">
        <f t="shared" si="84"/>
        <v>0</v>
      </c>
      <c r="AM157" s="173"/>
      <c r="AN157" s="173"/>
      <c r="AO157" s="173"/>
      <c r="AP157" s="174"/>
      <c r="AQ157" s="188">
        <f t="shared" si="85"/>
        <v>1000</v>
      </c>
      <c r="AR157" s="199">
        <f t="shared" si="86"/>
        <v>0</v>
      </c>
      <c r="AS157" s="199">
        <f t="shared" si="87"/>
        <v>0</v>
      </c>
      <c r="AT157" s="199">
        <f t="shared" si="88"/>
        <v>1000</v>
      </c>
      <c r="AU157" s="202">
        <f t="shared" si="89"/>
        <v>0</v>
      </c>
      <c r="AV157" s="215">
        <v>1000</v>
      </c>
      <c r="AW157" s="194">
        <f t="shared" si="90"/>
        <v>100</v>
      </c>
    </row>
    <row r="158" spans="1:49" ht="48" customHeight="1">
      <c r="A158" s="197" t="s">
        <v>216</v>
      </c>
      <c r="B158" s="195" t="s">
        <v>199</v>
      </c>
      <c r="C158" s="195" t="s">
        <v>172</v>
      </c>
      <c r="D158" s="195" t="s">
        <v>217</v>
      </c>
      <c r="E158" s="196"/>
      <c r="F158" s="172">
        <f t="shared" si="82"/>
        <v>3721.8</v>
      </c>
      <c r="G158" s="173">
        <f>G159</f>
        <v>3721.8</v>
      </c>
      <c r="H158" s="173"/>
      <c r="I158" s="174"/>
      <c r="J158" s="172">
        <f t="shared" si="62"/>
        <v>352.4</v>
      </c>
      <c r="K158" s="173">
        <f aca="true" t="shared" si="99" ref="K158:M159">K159</f>
        <v>352.4</v>
      </c>
      <c r="L158" s="173">
        <f t="shared" si="99"/>
        <v>0</v>
      </c>
      <c r="M158" s="173">
        <f t="shared" si="99"/>
        <v>0</v>
      </c>
      <c r="N158" s="172">
        <f t="shared" si="63"/>
        <v>4074.2000000000003</v>
      </c>
      <c r="O158" s="173">
        <f t="shared" si="58"/>
        <v>4074.2000000000003</v>
      </c>
      <c r="P158" s="173">
        <f t="shared" si="58"/>
        <v>0</v>
      </c>
      <c r="Q158" s="173">
        <f t="shared" si="58"/>
        <v>0</v>
      </c>
      <c r="R158" s="198">
        <f t="shared" si="97"/>
        <v>0</v>
      </c>
      <c r="S158" s="199"/>
      <c r="T158" s="199">
        <f t="shared" si="71"/>
        <v>0</v>
      </c>
      <c r="U158" s="199">
        <f t="shared" si="72"/>
        <v>0</v>
      </c>
      <c r="V158" s="200">
        <f t="shared" si="64"/>
        <v>0</v>
      </c>
      <c r="W158" s="198">
        <f t="shared" si="65"/>
        <v>4074.2000000000003</v>
      </c>
      <c r="X158" s="199">
        <f t="shared" si="66"/>
        <v>4074.2000000000003</v>
      </c>
      <c r="Y158" s="173">
        <f>Y159</f>
        <v>0</v>
      </c>
      <c r="Z158" s="173">
        <f>Z159</f>
        <v>0</v>
      </c>
      <c r="AA158" s="174"/>
      <c r="AB158" s="188">
        <f t="shared" si="91"/>
        <v>31.96</v>
      </c>
      <c r="AC158" s="173">
        <f>AC159</f>
        <v>13.98</v>
      </c>
      <c r="AD158" s="173">
        <f>AD159</f>
        <v>17.98</v>
      </c>
      <c r="AE158" s="173"/>
      <c r="AF158" s="174"/>
      <c r="AG158" s="188">
        <f t="shared" si="92"/>
        <v>4106.16</v>
      </c>
      <c r="AH158" s="199">
        <f t="shared" si="93"/>
        <v>4088.1800000000003</v>
      </c>
      <c r="AI158" s="199">
        <f t="shared" si="94"/>
        <v>17.98</v>
      </c>
      <c r="AJ158" s="199">
        <f t="shared" si="95"/>
        <v>0</v>
      </c>
      <c r="AK158" s="201">
        <f t="shared" si="96"/>
        <v>0</v>
      </c>
      <c r="AL158" s="191">
        <f t="shared" si="84"/>
        <v>0</v>
      </c>
      <c r="AM158" s="173"/>
      <c r="AN158" s="173"/>
      <c r="AO158" s="173"/>
      <c r="AP158" s="174"/>
      <c r="AQ158" s="188">
        <f t="shared" si="85"/>
        <v>4106.16</v>
      </c>
      <c r="AR158" s="199">
        <f t="shared" si="86"/>
        <v>4088.1800000000003</v>
      </c>
      <c r="AS158" s="199">
        <f t="shared" si="87"/>
        <v>17.98</v>
      </c>
      <c r="AT158" s="199">
        <f t="shared" si="88"/>
        <v>0</v>
      </c>
      <c r="AU158" s="202">
        <f t="shared" si="89"/>
        <v>0</v>
      </c>
      <c r="AV158" s="305">
        <f>AV159</f>
        <v>4024.9</v>
      </c>
      <c r="AW158" s="194">
        <f t="shared" si="90"/>
        <v>98.02102207415201</v>
      </c>
    </row>
    <row r="159" spans="1:49" ht="17.25" customHeight="1">
      <c r="A159" s="197" t="s">
        <v>218</v>
      </c>
      <c r="B159" s="195" t="s">
        <v>199</v>
      </c>
      <c r="C159" s="195" t="s">
        <v>172</v>
      </c>
      <c r="D159" s="195" t="s">
        <v>219</v>
      </c>
      <c r="E159" s="196"/>
      <c r="F159" s="172">
        <f t="shared" si="82"/>
        <v>3721.8</v>
      </c>
      <c r="G159" s="173">
        <f>G160</f>
        <v>3721.8</v>
      </c>
      <c r="H159" s="173"/>
      <c r="I159" s="174"/>
      <c r="J159" s="172">
        <f t="shared" si="62"/>
        <v>352.4</v>
      </c>
      <c r="K159" s="173">
        <f t="shared" si="99"/>
        <v>352.4</v>
      </c>
      <c r="L159" s="173">
        <f t="shared" si="99"/>
        <v>0</v>
      </c>
      <c r="M159" s="173">
        <f t="shared" si="99"/>
        <v>0</v>
      </c>
      <c r="N159" s="172">
        <f t="shared" si="63"/>
        <v>4074.2000000000003</v>
      </c>
      <c r="O159" s="173">
        <f t="shared" si="58"/>
        <v>4074.2000000000003</v>
      </c>
      <c r="P159" s="173">
        <f t="shared" si="58"/>
        <v>0</v>
      </c>
      <c r="Q159" s="173">
        <f t="shared" si="58"/>
        <v>0</v>
      </c>
      <c r="R159" s="198">
        <f t="shared" si="97"/>
        <v>0</v>
      </c>
      <c r="S159" s="199"/>
      <c r="T159" s="199">
        <f t="shared" si="71"/>
        <v>0</v>
      </c>
      <c r="U159" s="199">
        <f t="shared" si="72"/>
        <v>0</v>
      </c>
      <c r="V159" s="200">
        <f t="shared" si="64"/>
        <v>0</v>
      </c>
      <c r="W159" s="198">
        <f t="shared" si="65"/>
        <v>4074.2000000000003</v>
      </c>
      <c r="X159" s="199">
        <f t="shared" si="66"/>
        <v>4074.2000000000003</v>
      </c>
      <c r="Y159" s="173">
        <f>Y160</f>
        <v>0</v>
      </c>
      <c r="Z159" s="173">
        <f>Z160</f>
        <v>0</v>
      </c>
      <c r="AA159" s="174"/>
      <c r="AB159" s="188">
        <f t="shared" si="91"/>
        <v>31.96</v>
      </c>
      <c r="AC159" s="173">
        <f>AC160</f>
        <v>13.98</v>
      </c>
      <c r="AD159" s="173">
        <f>AD160</f>
        <v>17.98</v>
      </c>
      <c r="AE159" s="173"/>
      <c r="AF159" s="174"/>
      <c r="AG159" s="188">
        <f t="shared" si="92"/>
        <v>4106.16</v>
      </c>
      <c r="AH159" s="199">
        <f t="shared" si="93"/>
        <v>4088.1800000000003</v>
      </c>
      <c r="AI159" s="199">
        <f t="shared" si="94"/>
        <v>17.98</v>
      </c>
      <c r="AJ159" s="199">
        <f t="shared" si="95"/>
        <v>0</v>
      </c>
      <c r="AK159" s="201">
        <f t="shared" si="96"/>
        <v>0</v>
      </c>
      <c r="AL159" s="191">
        <f t="shared" si="84"/>
        <v>0</v>
      </c>
      <c r="AM159" s="173"/>
      <c r="AN159" s="173"/>
      <c r="AO159" s="173"/>
      <c r="AP159" s="174"/>
      <c r="AQ159" s="188">
        <f t="shared" si="85"/>
        <v>4106.16</v>
      </c>
      <c r="AR159" s="199">
        <f t="shared" si="86"/>
        <v>4088.1800000000003</v>
      </c>
      <c r="AS159" s="199">
        <f t="shared" si="87"/>
        <v>17.98</v>
      </c>
      <c r="AT159" s="199">
        <f t="shared" si="88"/>
        <v>0</v>
      </c>
      <c r="AU159" s="202">
        <f t="shared" si="89"/>
        <v>0</v>
      </c>
      <c r="AV159" s="305">
        <f>AV160</f>
        <v>4024.9</v>
      </c>
      <c r="AW159" s="194">
        <f t="shared" si="90"/>
        <v>98.02102207415201</v>
      </c>
    </row>
    <row r="160" spans="1:49" ht="14.25" customHeight="1">
      <c r="A160" s="197" t="s">
        <v>170</v>
      </c>
      <c r="B160" s="195" t="s">
        <v>199</v>
      </c>
      <c r="C160" s="195" t="s">
        <v>172</v>
      </c>
      <c r="D160" s="195" t="s">
        <v>219</v>
      </c>
      <c r="E160" s="196" t="s">
        <v>131</v>
      </c>
      <c r="F160" s="172">
        <f t="shared" si="82"/>
        <v>3721.8</v>
      </c>
      <c r="G160" s="173">
        <f>'[1]прил2'!H168</f>
        <v>3721.8</v>
      </c>
      <c r="H160" s="173"/>
      <c r="I160" s="174"/>
      <c r="J160" s="172">
        <f t="shared" si="62"/>
        <v>352.4</v>
      </c>
      <c r="K160" s="173">
        <f>'[1]прил2'!L168</f>
        <v>352.4</v>
      </c>
      <c r="L160" s="173">
        <f>'[1]прил2'!M168</f>
        <v>0</v>
      </c>
      <c r="M160" s="173">
        <f>'[1]прил2'!N168</f>
        <v>0</v>
      </c>
      <c r="N160" s="172">
        <f t="shared" si="63"/>
        <v>4074.2000000000003</v>
      </c>
      <c r="O160" s="173">
        <f t="shared" si="58"/>
        <v>4074.2000000000003</v>
      </c>
      <c r="P160" s="173">
        <f t="shared" si="58"/>
        <v>0</v>
      </c>
      <c r="Q160" s="173">
        <f t="shared" si="58"/>
        <v>0</v>
      </c>
      <c r="R160" s="198">
        <f t="shared" si="97"/>
        <v>0</v>
      </c>
      <c r="S160" s="199"/>
      <c r="T160" s="199">
        <f t="shared" si="71"/>
        <v>0</v>
      </c>
      <c r="U160" s="199">
        <f t="shared" si="72"/>
        <v>0</v>
      </c>
      <c r="V160" s="200">
        <f t="shared" si="64"/>
        <v>0</v>
      </c>
      <c r="W160" s="198">
        <f t="shared" si="65"/>
        <v>4074.2000000000003</v>
      </c>
      <c r="X160" s="199">
        <f t="shared" si="66"/>
        <v>4074.2000000000003</v>
      </c>
      <c r="Y160" s="173">
        <v>0</v>
      </c>
      <c r="Z160" s="173">
        <v>0</v>
      </c>
      <c r="AA160" s="174"/>
      <c r="AB160" s="188">
        <f t="shared" si="91"/>
        <v>31.96</v>
      </c>
      <c r="AC160" s="173">
        <v>13.98</v>
      </c>
      <c r="AD160" s="173">
        <v>17.98</v>
      </c>
      <c r="AE160" s="173"/>
      <c r="AF160" s="174"/>
      <c r="AG160" s="188">
        <f t="shared" si="92"/>
        <v>4106.16</v>
      </c>
      <c r="AH160" s="199">
        <f t="shared" si="93"/>
        <v>4088.1800000000003</v>
      </c>
      <c r="AI160" s="199">
        <f t="shared" si="94"/>
        <v>17.98</v>
      </c>
      <c r="AJ160" s="199">
        <f t="shared" si="95"/>
        <v>0</v>
      </c>
      <c r="AK160" s="201">
        <f t="shared" si="96"/>
        <v>0</v>
      </c>
      <c r="AL160" s="191">
        <f t="shared" si="84"/>
        <v>0</v>
      </c>
      <c r="AM160" s="173"/>
      <c r="AN160" s="173"/>
      <c r="AO160" s="173"/>
      <c r="AP160" s="174"/>
      <c r="AQ160" s="188">
        <f t="shared" si="85"/>
        <v>4106.16</v>
      </c>
      <c r="AR160" s="199">
        <f t="shared" si="86"/>
        <v>4088.1800000000003</v>
      </c>
      <c r="AS160" s="199">
        <f t="shared" si="87"/>
        <v>17.98</v>
      </c>
      <c r="AT160" s="199">
        <f t="shared" si="88"/>
        <v>0</v>
      </c>
      <c r="AU160" s="202">
        <f t="shared" si="89"/>
        <v>0</v>
      </c>
      <c r="AV160" s="215">
        <v>4024.9</v>
      </c>
      <c r="AW160" s="194">
        <f t="shared" si="90"/>
        <v>98.02102207415201</v>
      </c>
    </row>
    <row r="161" spans="1:49" ht="18.75" customHeight="1">
      <c r="A161" s="185" t="s">
        <v>220</v>
      </c>
      <c r="B161" s="186" t="s">
        <v>221</v>
      </c>
      <c r="C161" s="195"/>
      <c r="D161" s="195"/>
      <c r="E161" s="196"/>
      <c r="F161" s="188">
        <f t="shared" si="82"/>
        <v>1086</v>
      </c>
      <c r="G161" s="189">
        <f>G162+G173</f>
        <v>1086</v>
      </c>
      <c r="H161" s="189"/>
      <c r="I161" s="190"/>
      <c r="J161" s="188">
        <f t="shared" si="62"/>
        <v>2180.3</v>
      </c>
      <c r="K161" s="189">
        <f>K162+K173</f>
        <v>2180.3</v>
      </c>
      <c r="L161" s="189">
        <f>L162+L173</f>
        <v>0</v>
      </c>
      <c r="M161" s="189">
        <f>M162+M173</f>
        <v>0</v>
      </c>
      <c r="N161" s="188">
        <f t="shared" si="63"/>
        <v>3266.3</v>
      </c>
      <c r="O161" s="189">
        <f t="shared" si="58"/>
        <v>3266.3</v>
      </c>
      <c r="P161" s="189">
        <f t="shared" si="58"/>
        <v>0</v>
      </c>
      <c r="Q161" s="189">
        <f t="shared" si="58"/>
        <v>0</v>
      </c>
      <c r="R161" s="188">
        <f>SUM(S161:V161)</f>
        <v>-2154.1</v>
      </c>
      <c r="S161" s="189">
        <f>S162</f>
        <v>-2218</v>
      </c>
      <c r="T161" s="189">
        <f t="shared" si="71"/>
        <v>5</v>
      </c>
      <c r="U161" s="189">
        <f>U162+U173</f>
        <v>58.9</v>
      </c>
      <c r="V161" s="191">
        <f t="shared" si="64"/>
        <v>0</v>
      </c>
      <c r="W161" s="188">
        <f t="shared" si="65"/>
        <v>1112.2000000000003</v>
      </c>
      <c r="X161" s="189">
        <f t="shared" si="66"/>
        <v>1048.3000000000002</v>
      </c>
      <c r="Y161" s="189">
        <f>Y162+Y173</f>
        <v>5</v>
      </c>
      <c r="Z161" s="189">
        <f>Z162+Z173</f>
        <v>58.9</v>
      </c>
      <c r="AA161" s="190"/>
      <c r="AB161" s="188">
        <f t="shared" si="91"/>
        <v>71.8</v>
      </c>
      <c r="AC161" s="189">
        <f>AC162</f>
        <v>71.8</v>
      </c>
      <c r="AD161" s="189"/>
      <c r="AE161" s="189"/>
      <c r="AF161" s="190"/>
      <c r="AG161" s="188">
        <f t="shared" si="92"/>
        <v>1184.0000000000002</v>
      </c>
      <c r="AH161" s="189">
        <f t="shared" si="93"/>
        <v>1120.1000000000001</v>
      </c>
      <c r="AI161" s="189">
        <f t="shared" si="94"/>
        <v>5</v>
      </c>
      <c r="AJ161" s="189">
        <f t="shared" si="95"/>
        <v>58.9</v>
      </c>
      <c r="AK161" s="190">
        <f t="shared" si="96"/>
        <v>0</v>
      </c>
      <c r="AL161" s="191">
        <f t="shared" si="84"/>
        <v>0</v>
      </c>
      <c r="AM161" s="173"/>
      <c r="AN161" s="173"/>
      <c r="AO161" s="173"/>
      <c r="AP161" s="174"/>
      <c r="AQ161" s="188">
        <f t="shared" si="85"/>
        <v>1184.0000000000002</v>
      </c>
      <c r="AR161" s="189">
        <f t="shared" si="86"/>
        <v>1120.1000000000001</v>
      </c>
      <c r="AS161" s="189">
        <f t="shared" si="87"/>
        <v>5</v>
      </c>
      <c r="AT161" s="189">
        <f t="shared" si="88"/>
        <v>58.9</v>
      </c>
      <c r="AU161" s="192">
        <f t="shared" si="89"/>
        <v>0</v>
      </c>
      <c r="AV161" s="304">
        <f>AV162+AV173</f>
        <v>1021.4</v>
      </c>
      <c r="AW161" s="194">
        <f t="shared" si="90"/>
        <v>86.26689189189187</v>
      </c>
    </row>
    <row r="162" spans="1:49" ht="15">
      <c r="A162" s="185" t="s">
        <v>222</v>
      </c>
      <c r="B162" s="186" t="s">
        <v>221</v>
      </c>
      <c r="C162" s="186" t="s">
        <v>96</v>
      </c>
      <c r="D162" s="195"/>
      <c r="E162" s="196"/>
      <c r="F162" s="188">
        <f t="shared" si="82"/>
        <v>876</v>
      </c>
      <c r="G162" s="189">
        <f>G163+G166</f>
        <v>876</v>
      </c>
      <c r="H162" s="189"/>
      <c r="I162" s="190"/>
      <c r="J162" s="188">
        <f t="shared" si="62"/>
        <v>2180.3</v>
      </c>
      <c r="K162" s="189">
        <f>K163+K166+K169</f>
        <v>2180.3</v>
      </c>
      <c r="L162" s="189">
        <f>L163+L166+L169</f>
        <v>0</v>
      </c>
      <c r="M162" s="189">
        <f>M163+M166+M169</f>
        <v>0</v>
      </c>
      <c r="N162" s="188">
        <f t="shared" si="63"/>
        <v>3056.3</v>
      </c>
      <c r="O162" s="189">
        <f t="shared" si="58"/>
        <v>3056.3</v>
      </c>
      <c r="P162" s="189">
        <f t="shared" si="58"/>
        <v>0</v>
      </c>
      <c r="Q162" s="189">
        <f t="shared" si="58"/>
        <v>0</v>
      </c>
      <c r="R162" s="188">
        <f>SUM(S162:V162)</f>
        <v>-2154.1</v>
      </c>
      <c r="S162" s="189">
        <f>S163+S166+S169</f>
        <v>-2218</v>
      </c>
      <c r="T162" s="189">
        <f>T163+T166</f>
        <v>5</v>
      </c>
      <c r="U162" s="189">
        <f>U163+U166</f>
        <v>58.9</v>
      </c>
      <c r="V162" s="191">
        <f t="shared" si="64"/>
        <v>0</v>
      </c>
      <c r="W162" s="188">
        <f t="shared" si="65"/>
        <v>902.2000000000002</v>
      </c>
      <c r="X162" s="189">
        <f t="shared" si="66"/>
        <v>838.3000000000002</v>
      </c>
      <c r="Y162" s="189">
        <f>Y163+Y166+Y169</f>
        <v>5</v>
      </c>
      <c r="Z162" s="189">
        <f>Z163+Z166+Z169</f>
        <v>58.9</v>
      </c>
      <c r="AA162" s="190"/>
      <c r="AB162" s="188">
        <f t="shared" si="91"/>
        <v>71.8</v>
      </c>
      <c r="AC162" s="189">
        <f>AC163</f>
        <v>71.8</v>
      </c>
      <c r="AD162" s="189"/>
      <c r="AE162" s="189">
        <f>AE166+AE171</f>
        <v>0</v>
      </c>
      <c r="AF162" s="190"/>
      <c r="AG162" s="188">
        <f t="shared" si="92"/>
        <v>974.0000000000001</v>
      </c>
      <c r="AH162" s="189">
        <f t="shared" si="93"/>
        <v>910.1000000000001</v>
      </c>
      <c r="AI162" s="189">
        <f t="shared" si="94"/>
        <v>5</v>
      </c>
      <c r="AJ162" s="189">
        <f t="shared" si="95"/>
        <v>58.9</v>
      </c>
      <c r="AK162" s="190">
        <f t="shared" si="96"/>
        <v>0</v>
      </c>
      <c r="AL162" s="191">
        <f t="shared" si="84"/>
        <v>0</v>
      </c>
      <c r="AM162" s="173"/>
      <c r="AN162" s="173"/>
      <c r="AO162" s="173"/>
      <c r="AP162" s="174"/>
      <c r="AQ162" s="188">
        <f t="shared" si="85"/>
        <v>974.0000000000001</v>
      </c>
      <c r="AR162" s="189">
        <f t="shared" si="86"/>
        <v>910.1000000000001</v>
      </c>
      <c r="AS162" s="189">
        <f t="shared" si="87"/>
        <v>5</v>
      </c>
      <c r="AT162" s="189">
        <f t="shared" si="88"/>
        <v>58.9</v>
      </c>
      <c r="AU162" s="192">
        <f t="shared" si="89"/>
        <v>0</v>
      </c>
      <c r="AV162" s="304">
        <f>AV163+AV166+AV171</f>
        <v>811.4</v>
      </c>
      <c r="AW162" s="194">
        <f t="shared" si="90"/>
        <v>83.30595482546201</v>
      </c>
    </row>
    <row r="163" spans="1:49" ht="15">
      <c r="A163" s="197" t="s">
        <v>223</v>
      </c>
      <c r="B163" s="235" t="s">
        <v>221</v>
      </c>
      <c r="C163" s="235" t="s">
        <v>96</v>
      </c>
      <c r="D163" s="235" t="s">
        <v>224</v>
      </c>
      <c r="E163" s="196"/>
      <c r="F163" s="172">
        <f t="shared" si="82"/>
        <v>596.7</v>
      </c>
      <c r="G163" s="173">
        <f>G164</f>
        <v>596.7</v>
      </c>
      <c r="H163" s="173"/>
      <c r="I163" s="174"/>
      <c r="J163" s="172">
        <f t="shared" si="62"/>
        <v>7.6</v>
      </c>
      <c r="K163" s="173">
        <f aca="true" t="shared" si="100" ref="K163:M164">K164</f>
        <v>7.6</v>
      </c>
      <c r="L163" s="173">
        <f t="shared" si="100"/>
        <v>0</v>
      </c>
      <c r="M163" s="173">
        <f t="shared" si="100"/>
        <v>0</v>
      </c>
      <c r="N163" s="172">
        <f t="shared" si="63"/>
        <v>604.3000000000001</v>
      </c>
      <c r="O163" s="173">
        <f t="shared" si="58"/>
        <v>604.3000000000001</v>
      </c>
      <c r="P163" s="173">
        <f t="shared" si="58"/>
        <v>0</v>
      </c>
      <c r="Q163" s="173">
        <f t="shared" si="58"/>
        <v>0</v>
      </c>
      <c r="R163" s="198">
        <f aca="true" t="shared" si="101" ref="R163:R168">U163</f>
        <v>0</v>
      </c>
      <c r="S163" s="199"/>
      <c r="T163" s="199">
        <f>T164</f>
        <v>5</v>
      </c>
      <c r="U163" s="199">
        <f t="shared" si="72"/>
        <v>0</v>
      </c>
      <c r="V163" s="200">
        <f t="shared" si="64"/>
        <v>0</v>
      </c>
      <c r="W163" s="198">
        <f t="shared" si="65"/>
        <v>609.3000000000001</v>
      </c>
      <c r="X163" s="199">
        <f t="shared" si="66"/>
        <v>604.3000000000001</v>
      </c>
      <c r="Y163" s="199">
        <f>Y164</f>
        <v>5</v>
      </c>
      <c r="Z163" s="173">
        <f>Z164</f>
        <v>0</v>
      </c>
      <c r="AA163" s="174"/>
      <c r="AB163" s="188">
        <f t="shared" si="91"/>
        <v>71.8</v>
      </c>
      <c r="AC163" s="173">
        <f>AC164</f>
        <v>71.8</v>
      </c>
      <c r="AD163" s="173"/>
      <c r="AE163" s="173"/>
      <c r="AF163" s="174"/>
      <c r="AG163" s="188">
        <f t="shared" si="92"/>
        <v>681.1</v>
      </c>
      <c r="AH163" s="199">
        <f t="shared" si="93"/>
        <v>676.1</v>
      </c>
      <c r="AI163" s="199">
        <f t="shared" si="94"/>
        <v>5</v>
      </c>
      <c r="AJ163" s="199">
        <f t="shared" si="95"/>
        <v>0</v>
      </c>
      <c r="AK163" s="201">
        <f t="shared" si="96"/>
        <v>0</v>
      </c>
      <c r="AL163" s="191">
        <f t="shared" si="84"/>
        <v>0</v>
      </c>
      <c r="AM163" s="173"/>
      <c r="AN163" s="173"/>
      <c r="AO163" s="173"/>
      <c r="AP163" s="174"/>
      <c r="AQ163" s="188">
        <f t="shared" si="85"/>
        <v>681.1</v>
      </c>
      <c r="AR163" s="199">
        <f t="shared" si="86"/>
        <v>676.1</v>
      </c>
      <c r="AS163" s="199">
        <f t="shared" si="87"/>
        <v>5</v>
      </c>
      <c r="AT163" s="199">
        <f t="shared" si="88"/>
        <v>0</v>
      </c>
      <c r="AU163" s="202">
        <f t="shared" si="89"/>
        <v>0</v>
      </c>
      <c r="AV163" s="305">
        <f>AV164</f>
        <v>518.5</v>
      </c>
      <c r="AW163" s="194">
        <f t="shared" si="90"/>
        <v>76.12685361914549</v>
      </c>
    </row>
    <row r="164" spans="1:49" ht="15" customHeight="1">
      <c r="A164" s="197" t="s">
        <v>225</v>
      </c>
      <c r="B164" s="195" t="s">
        <v>221</v>
      </c>
      <c r="C164" s="195" t="s">
        <v>96</v>
      </c>
      <c r="D164" s="195" t="s">
        <v>226</v>
      </c>
      <c r="E164" s="196"/>
      <c r="F164" s="172">
        <f t="shared" si="82"/>
        <v>596.7</v>
      </c>
      <c r="G164" s="173">
        <f>G165</f>
        <v>596.7</v>
      </c>
      <c r="H164" s="173"/>
      <c r="I164" s="174"/>
      <c r="J164" s="172">
        <f t="shared" si="62"/>
        <v>7.6</v>
      </c>
      <c r="K164" s="173">
        <f t="shared" si="100"/>
        <v>7.6</v>
      </c>
      <c r="L164" s="173">
        <f t="shared" si="100"/>
        <v>0</v>
      </c>
      <c r="M164" s="173">
        <f t="shared" si="100"/>
        <v>0</v>
      </c>
      <c r="N164" s="172">
        <f t="shared" si="63"/>
        <v>604.3000000000001</v>
      </c>
      <c r="O164" s="173">
        <f t="shared" si="58"/>
        <v>604.3000000000001</v>
      </c>
      <c r="P164" s="173">
        <f t="shared" si="58"/>
        <v>0</v>
      </c>
      <c r="Q164" s="173">
        <f t="shared" si="58"/>
        <v>0</v>
      </c>
      <c r="R164" s="198">
        <f t="shared" si="101"/>
        <v>0</v>
      </c>
      <c r="S164" s="199"/>
      <c r="T164" s="199">
        <f>T165</f>
        <v>5</v>
      </c>
      <c r="U164" s="199">
        <f t="shared" si="72"/>
        <v>0</v>
      </c>
      <c r="V164" s="200">
        <f t="shared" si="64"/>
        <v>0</v>
      </c>
      <c r="W164" s="198">
        <f t="shared" si="65"/>
        <v>609.3000000000001</v>
      </c>
      <c r="X164" s="199">
        <f t="shared" si="66"/>
        <v>604.3000000000001</v>
      </c>
      <c r="Y164" s="199">
        <f>Y165</f>
        <v>5</v>
      </c>
      <c r="Z164" s="173">
        <f>Z165</f>
        <v>0</v>
      </c>
      <c r="AA164" s="174"/>
      <c r="AB164" s="188">
        <f t="shared" si="91"/>
        <v>71.8</v>
      </c>
      <c r="AC164" s="173">
        <f>AC165</f>
        <v>71.8</v>
      </c>
      <c r="AD164" s="173"/>
      <c r="AE164" s="173"/>
      <c r="AF164" s="174"/>
      <c r="AG164" s="188">
        <f t="shared" si="92"/>
        <v>681.1</v>
      </c>
      <c r="AH164" s="199">
        <f t="shared" si="93"/>
        <v>676.1</v>
      </c>
      <c r="AI164" s="199">
        <f t="shared" si="94"/>
        <v>5</v>
      </c>
      <c r="AJ164" s="199">
        <f t="shared" si="95"/>
        <v>0</v>
      </c>
      <c r="AK164" s="201">
        <f t="shared" si="96"/>
        <v>0</v>
      </c>
      <c r="AL164" s="191">
        <f t="shared" si="84"/>
        <v>0</v>
      </c>
      <c r="AM164" s="173"/>
      <c r="AN164" s="173"/>
      <c r="AO164" s="173"/>
      <c r="AP164" s="174"/>
      <c r="AQ164" s="188">
        <f t="shared" si="85"/>
        <v>681.1</v>
      </c>
      <c r="AR164" s="199">
        <f t="shared" si="86"/>
        <v>676.1</v>
      </c>
      <c r="AS164" s="199">
        <f t="shared" si="87"/>
        <v>5</v>
      </c>
      <c r="AT164" s="199">
        <f t="shared" si="88"/>
        <v>0</v>
      </c>
      <c r="AU164" s="202">
        <f t="shared" si="89"/>
        <v>0</v>
      </c>
      <c r="AV164" s="305">
        <f>AV165</f>
        <v>518.5</v>
      </c>
      <c r="AW164" s="194">
        <f t="shared" si="90"/>
        <v>76.12685361914549</v>
      </c>
    </row>
    <row r="165" spans="1:49" ht="18.75" customHeight="1">
      <c r="A165" s="197" t="s">
        <v>170</v>
      </c>
      <c r="B165" s="195" t="s">
        <v>221</v>
      </c>
      <c r="C165" s="195" t="s">
        <v>96</v>
      </c>
      <c r="D165" s="195" t="s">
        <v>226</v>
      </c>
      <c r="E165" s="196" t="s">
        <v>131</v>
      </c>
      <c r="F165" s="172">
        <f t="shared" si="82"/>
        <v>596.7</v>
      </c>
      <c r="G165" s="173">
        <f>'[1]прил2'!H93</f>
        <v>596.7</v>
      </c>
      <c r="H165" s="173"/>
      <c r="I165" s="174"/>
      <c r="J165" s="172">
        <f t="shared" si="62"/>
        <v>7.6</v>
      </c>
      <c r="K165" s="173">
        <f>'[1]прил2'!L93</f>
        <v>7.6</v>
      </c>
      <c r="L165" s="173">
        <f>'[1]прил2'!M93</f>
        <v>0</v>
      </c>
      <c r="M165" s="173">
        <f>'[1]прил2'!N93</f>
        <v>0</v>
      </c>
      <c r="N165" s="172">
        <f t="shared" si="63"/>
        <v>604.3000000000001</v>
      </c>
      <c r="O165" s="173">
        <f t="shared" si="58"/>
        <v>604.3000000000001</v>
      </c>
      <c r="P165" s="173">
        <f t="shared" si="58"/>
        <v>0</v>
      </c>
      <c r="Q165" s="173">
        <f t="shared" si="58"/>
        <v>0</v>
      </c>
      <c r="R165" s="198">
        <f t="shared" si="101"/>
        <v>0</v>
      </c>
      <c r="S165" s="199"/>
      <c r="T165" s="199">
        <v>5</v>
      </c>
      <c r="U165" s="199">
        <f t="shared" si="72"/>
        <v>0</v>
      </c>
      <c r="V165" s="200">
        <f t="shared" si="64"/>
        <v>0</v>
      </c>
      <c r="W165" s="198">
        <f t="shared" si="65"/>
        <v>609.3000000000001</v>
      </c>
      <c r="X165" s="199">
        <f t="shared" si="66"/>
        <v>604.3000000000001</v>
      </c>
      <c r="Y165" s="199">
        <f>P165+T165</f>
        <v>5</v>
      </c>
      <c r="Z165" s="173">
        <v>0</v>
      </c>
      <c r="AA165" s="174"/>
      <c r="AB165" s="188">
        <f t="shared" si="91"/>
        <v>71.8</v>
      </c>
      <c r="AC165" s="173">
        <v>71.8</v>
      </c>
      <c r="AD165" s="173"/>
      <c r="AE165" s="173"/>
      <c r="AF165" s="174"/>
      <c r="AG165" s="188">
        <f t="shared" si="92"/>
        <v>681.1</v>
      </c>
      <c r="AH165" s="199">
        <f t="shared" si="93"/>
        <v>676.1</v>
      </c>
      <c r="AI165" s="199">
        <f t="shared" si="94"/>
        <v>5</v>
      </c>
      <c r="AJ165" s="199">
        <f t="shared" si="95"/>
        <v>0</v>
      </c>
      <c r="AK165" s="201">
        <f t="shared" si="96"/>
        <v>0</v>
      </c>
      <c r="AL165" s="191">
        <f t="shared" si="84"/>
        <v>0</v>
      </c>
      <c r="AM165" s="173"/>
      <c r="AN165" s="173"/>
      <c r="AO165" s="173"/>
      <c r="AP165" s="174"/>
      <c r="AQ165" s="188">
        <f t="shared" si="85"/>
        <v>681.1</v>
      </c>
      <c r="AR165" s="199">
        <f t="shared" si="86"/>
        <v>676.1</v>
      </c>
      <c r="AS165" s="199">
        <f t="shared" si="87"/>
        <v>5</v>
      </c>
      <c r="AT165" s="199">
        <f t="shared" si="88"/>
        <v>0</v>
      </c>
      <c r="AU165" s="202">
        <f t="shared" si="89"/>
        <v>0</v>
      </c>
      <c r="AV165" s="215">
        <v>518.5</v>
      </c>
      <c r="AW165" s="194">
        <f t="shared" si="90"/>
        <v>76.12685361914549</v>
      </c>
    </row>
    <row r="166" spans="1:49" ht="15">
      <c r="A166" s="197" t="s">
        <v>227</v>
      </c>
      <c r="B166" s="195" t="s">
        <v>221</v>
      </c>
      <c r="C166" s="195" t="s">
        <v>96</v>
      </c>
      <c r="D166" s="195" t="s">
        <v>228</v>
      </c>
      <c r="E166" s="196"/>
      <c r="F166" s="172">
        <f t="shared" si="82"/>
        <v>279.3</v>
      </c>
      <c r="G166" s="173">
        <f>G167</f>
        <v>279.3</v>
      </c>
      <c r="H166" s="173"/>
      <c r="I166" s="174"/>
      <c r="J166" s="172">
        <f t="shared" si="62"/>
        <v>-45.3</v>
      </c>
      <c r="K166" s="173">
        <f aca="true" t="shared" si="102" ref="K166:M167">K167</f>
        <v>-45.3</v>
      </c>
      <c r="L166" s="173">
        <f t="shared" si="102"/>
        <v>0</v>
      </c>
      <c r="M166" s="173">
        <f t="shared" si="102"/>
        <v>0</v>
      </c>
      <c r="N166" s="172">
        <f t="shared" si="63"/>
        <v>234</v>
      </c>
      <c r="O166" s="173">
        <f t="shared" si="58"/>
        <v>234</v>
      </c>
      <c r="P166" s="173">
        <f t="shared" si="58"/>
        <v>0</v>
      </c>
      <c r="Q166" s="173">
        <f t="shared" si="58"/>
        <v>0</v>
      </c>
      <c r="R166" s="198">
        <f t="shared" si="101"/>
        <v>58.9</v>
      </c>
      <c r="S166" s="199"/>
      <c r="T166" s="199">
        <f t="shared" si="71"/>
        <v>0</v>
      </c>
      <c r="U166" s="199">
        <f>U167</f>
        <v>58.9</v>
      </c>
      <c r="V166" s="200">
        <f t="shared" si="64"/>
        <v>0</v>
      </c>
      <c r="W166" s="198">
        <f t="shared" si="65"/>
        <v>292.9</v>
      </c>
      <c r="X166" s="199">
        <f t="shared" si="66"/>
        <v>234</v>
      </c>
      <c r="Y166" s="199">
        <f>Y167</f>
        <v>0</v>
      </c>
      <c r="Z166" s="173">
        <f>Z167</f>
        <v>58.9</v>
      </c>
      <c r="AA166" s="174"/>
      <c r="AB166" s="188">
        <f t="shared" si="91"/>
        <v>-58.9</v>
      </c>
      <c r="AC166" s="173"/>
      <c r="AD166" s="173"/>
      <c r="AE166" s="173">
        <f>AE167</f>
        <v>-58.9</v>
      </c>
      <c r="AF166" s="174"/>
      <c r="AG166" s="188">
        <f t="shared" si="92"/>
        <v>234</v>
      </c>
      <c r="AH166" s="199">
        <f t="shared" si="93"/>
        <v>234</v>
      </c>
      <c r="AI166" s="199">
        <f t="shared" si="94"/>
        <v>0</v>
      </c>
      <c r="AJ166" s="199">
        <f t="shared" si="95"/>
        <v>0</v>
      </c>
      <c r="AK166" s="201">
        <f t="shared" si="96"/>
        <v>0</v>
      </c>
      <c r="AL166" s="191">
        <f t="shared" si="84"/>
        <v>0</v>
      </c>
      <c r="AM166" s="173"/>
      <c r="AN166" s="173"/>
      <c r="AO166" s="173"/>
      <c r="AP166" s="174"/>
      <c r="AQ166" s="188">
        <f t="shared" si="85"/>
        <v>234</v>
      </c>
      <c r="AR166" s="199">
        <f t="shared" si="86"/>
        <v>234</v>
      </c>
      <c r="AS166" s="199">
        <f t="shared" si="87"/>
        <v>0</v>
      </c>
      <c r="AT166" s="199">
        <f t="shared" si="88"/>
        <v>0</v>
      </c>
      <c r="AU166" s="202">
        <f t="shared" si="89"/>
        <v>0</v>
      </c>
      <c r="AV166" s="305">
        <f>AV167</f>
        <v>234</v>
      </c>
      <c r="AW166" s="194">
        <f t="shared" si="90"/>
        <v>100</v>
      </c>
    </row>
    <row r="167" spans="1:49" ht="15.75" customHeight="1">
      <c r="A167" s="197" t="s">
        <v>229</v>
      </c>
      <c r="B167" s="195" t="s">
        <v>221</v>
      </c>
      <c r="C167" s="195" t="s">
        <v>96</v>
      </c>
      <c r="D167" s="195" t="s">
        <v>230</v>
      </c>
      <c r="E167" s="196"/>
      <c r="F167" s="172">
        <f t="shared" si="82"/>
        <v>279.3</v>
      </c>
      <c r="G167" s="173">
        <f>G168</f>
        <v>279.3</v>
      </c>
      <c r="H167" s="173"/>
      <c r="I167" s="174"/>
      <c r="J167" s="172">
        <f t="shared" si="62"/>
        <v>-45.3</v>
      </c>
      <c r="K167" s="173">
        <f t="shared" si="102"/>
        <v>-45.3</v>
      </c>
      <c r="L167" s="173">
        <f t="shared" si="102"/>
        <v>0</v>
      </c>
      <c r="M167" s="173">
        <f t="shared" si="102"/>
        <v>0</v>
      </c>
      <c r="N167" s="172">
        <f t="shared" si="63"/>
        <v>234</v>
      </c>
      <c r="O167" s="173">
        <f t="shared" si="58"/>
        <v>234</v>
      </c>
      <c r="P167" s="173">
        <f t="shared" si="58"/>
        <v>0</v>
      </c>
      <c r="Q167" s="173">
        <f t="shared" si="58"/>
        <v>0</v>
      </c>
      <c r="R167" s="198">
        <f t="shared" si="101"/>
        <v>58.9</v>
      </c>
      <c r="S167" s="199"/>
      <c r="T167" s="199">
        <f aca="true" t="shared" si="103" ref="T167:T200">Y167-P167</f>
        <v>0</v>
      </c>
      <c r="U167" s="199">
        <f>U168</f>
        <v>58.9</v>
      </c>
      <c r="V167" s="200">
        <f t="shared" si="64"/>
        <v>0</v>
      </c>
      <c r="W167" s="198">
        <f t="shared" si="65"/>
        <v>292.9</v>
      </c>
      <c r="X167" s="199">
        <f t="shared" si="66"/>
        <v>234</v>
      </c>
      <c r="Y167" s="199">
        <f>Y168</f>
        <v>0</v>
      </c>
      <c r="Z167" s="173">
        <f>Z168</f>
        <v>58.9</v>
      </c>
      <c r="AA167" s="174"/>
      <c r="AB167" s="188">
        <f t="shared" si="91"/>
        <v>-58.9</v>
      </c>
      <c r="AC167" s="173"/>
      <c r="AD167" s="173"/>
      <c r="AE167" s="173">
        <f>AE168</f>
        <v>-58.9</v>
      </c>
      <c r="AF167" s="174"/>
      <c r="AG167" s="188">
        <f t="shared" si="92"/>
        <v>234</v>
      </c>
      <c r="AH167" s="199">
        <f t="shared" si="93"/>
        <v>234</v>
      </c>
      <c r="AI167" s="199">
        <f t="shared" si="94"/>
        <v>0</v>
      </c>
      <c r="AJ167" s="199">
        <f t="shared" si="95"/>
        <v>0</v>
      </c>
      <c r="AK167" s="201">
        <f t="shared" si="96"/>
        <v>0</v>
      </c>
      <c r="AL167" s="191">
        <f t="shared" si="84"/>
        <v>0</v>
      </c>
      <c r="AM167" s="173"/>
      <c r="AN167" s="173"/>
      <c r="AO167" s="173"/>
      <c r="AP167" s="174"/>
      <c r="AQ167" s="188">
        <f t="shared" si="85"/>
        <v>234</v>
      </c>
      <c r="AR167" s="199">
        <f t="shared" si="86"/>
        <v>234</v>
      </c>
      <c r="AS167" s="199">
        <f t="shared" si="87"/>
        <v>0</v>
      </c>
      <c r="AT167" s="199">
        <f t="shared" si="88"/>
        <v>0</v>
      </c>
      <c r="AU167" s="202">
        <f t="shared" si="89"/>
        <v>0</v>
      </c>
      <c r="AV167" s="305">
        <f>AV168</f>
        <v>234</v>
      </c>
      <c r="AW167" s="194">
        <f t="shared" si="90"/>
        <v>100</v>
      </c>
    </row>
    <row r="168" spans="1:49" ht="15.75" customHeight="1">
      <c r="A168" s="197" t="s">
        <v>170</v>
      </c>
      <c r="B168" s="195" t="s">
        <v>221</v>
      </c>
      <c r="C168" s="195" t="s">
        <v>96</v>
      </c>
      <c r="D168" s="195" t="s">
        <v>230</v>
      </c>
      <c r="E168" s="196" t="s">
        <v>131</v>
      </c>
      <c r="F168" s="172">
        <f t="shared" si="82"/>
        <v>279.3</v>
      </c>
      <c r="G168" s="173">
        <f>'[1]прил2'!H96</f>
        <v>279.3</v>
      </c>
      <c r="H168" s="173"/>
      <c r="I168" s="174"/>
      <c r="J168" s="172">
        <f t="shared" si="62"/>
        <v>-45.3</v>
      </c>
      <c r="K168" s="173">
        <f>'[1]прил2'!L96</f>
        <v>-45.3</v>
      </c>
      <c r="L168" s="173">
        <f>'[1]прил2'!M96</f>
        <v>0</v>
      </c>
      <c r="M168" s="173">
        <f>'[1]прил2'!N96</f>
        <v>0</v>
      </c>
      <c r="N168" s="172">
        <f t="shared" si="63"/>
        <v>234</v>
      </c>
      <c r="O168" s="173">
        <f t="shared" si="58"/>
        <v>234</v>
      </c>
      <c r="P168" s="173">
        <f t="shared" si="58"/>
        <v>0</v>
      </c>
      <c r="Q168" s="173">
        <f t="shared" si="58"/>
        <v>0</v>
      </c>
      <c r="R168" s="198">
        <f t="shared" si="101"/>
        <v>58.9</v>
      </c>
      <c r="S168" s="199"/>
      <c r="T168" s="199">
        <f t="shared" si="103"/>
        <v>0</v>
      </c>
      <c r="U168" s="199">
        <v>58.9</v>
      </c>
      <c r="V168" s="200">
        <f t="shared" si="64"/>
        <v>0</v>
      </c>
      <c r="W168" s="198">
        <f t="shared" si="65"/>
        <v>292.9</v>
      </c>
      <c r="X168" s="199">
        <f t="shared" si="66"/>
        <v>234</v>
      </c>
      <c r="Y168" s="199">
        <v>0</v>
      </c>
      <c r="Z168" s="173">
        <f>Q168+U168</f>
        <v>58.9</v>
      </c>
      <c r="AA168" s="174"/>
      <c r="AB168" s="188">
        <f t="shared" si="91"/>
        <v>-58.9</v>
      </c>
      <c r="AC168" s="173"/>
      <c r="AD168" s="173"/>
      <c r="AE168" s="173">
        <v>-58.9</v>
      </c>
      <c r="AF168" s="174"/>
      <c r="AG168" s="188">
        <f t="shared" si="92"/>
        <v>234</v>
      </c>
      <c r="AH168" s="199">
        <f t="shared" si="93"/>
        <v>234</v>
      </c>
      <c r="AI168" s="199">
        <f t="shared" si="94"/>
        <v>0</v>
      </c>
      <c r="AJ168" s="199">
        <f t="shared" si="95"/>
        <v>0</v>
      </c>
      <c r="AK168" s="201">
        <f t="shared" si="96"/>
        <v>0</v>
      </c>
      <c r="AL168" s="191">
        <f t="shared" si="84"/>
        <v>0</v>
      </c>
      <c r="AM168" s="173"/>
      <c r="AN168" s="173"/>
      <c r="AO168" s="173"/>
      <c r="AP168" s="174"/>
      <c r="AQ168" s="188">
        <f t="shared" si="85"/>
        <v>234</v>
      </c>
      <c r="AR168" s="199">
        <f t="shared" si="86"/>
        <v>234</v>
      </c>
      <c r="AS168" s="199">
        <f t="shared" si="87"/>
        <v>0</v>
      </c>
      <c r="AT168" s="199">
        <f t="shared" si="88"/>
        <v>0</v>
      </c>
      <c r="AU168" s="202">
        <f t="shared" si="89"/>
        <v>0</v>
      </c>
      <c r="AV168" s="215">
        <v>234</v>
      </c>
      <c r="AW168" s="194">
        <f t="shared" si="90"/>
        <v>100</v>
      </c>
    </row>
    <row r="169" spans="1:49" ht="29.25" hidden="1">
      <c r="A169" s="197" t="s">
        <v>231</v>
      </c>
      <c r="B169" s="195" t="s">
        <v>221</v>
      </c>
      <c r="C169" s="195" t="s">
        <v>96</v>
      </c>
      <c r="D169" s="195" t="s">
        <v>232</v>
      </c>
      <c r="E169" s="196"/>
      <c r="F169" s="172"/>
      <c r="G169" s="173"/>
      <c r="H169" s="173"/>
      <c r="I169" s="174"/>
      <c r="J169" s="172">
        <f t="shared" si="62"/>
        <v>2218</v>
      </c>
      <c r="K169" s="173">
        <f>K170</f>
        <v>2218</v>
      </c>
      <c r="L169" s="173">
        <f>L170</f>
        <v>0</v>
      </c>
      <c r="M169" s="173">
        <f>M170</f>
        <v>0</v>
      </c>
      <c r="N169" s="172">
        <f t="shared" si="63"/>
        <v>2218</v>
      </c>
      <c r="O169" s="173">
        <f t="shared" si="58"/>
        <v>2218</v>
      </c>
      <c r="P169" s="173">
        <f t="shared" si="58"/>
        <v>0</v>
      </c>
      <c r="Q169" s="173">
        <f t="shared" si="58"/>
        <v>0</v>
      </c>
      <c r="R169" s="198">
        <f aca="true" t="shared" si="104" ref="R169:R200">W169-N169</f>
        <v>-2218</v>
      </c>
      <c r="S169" s="199">
        <f>S170</f>
        <v>-2218</v>
      </c>
      <c r="T169" s="199">
        <f t="shared" si="103"/>
        <v>0</v>
      </c>
      <c r="U169" s="199"/>
      <c r="V169" s="200">
        <f t="shared" si="64"/>
        <v>0</v>
      </c>
      <c r="W169" s="198">
        <f t="shared" si="65"/>
        <v>0</v>
      </c>
      <c r="X169" s="199">
        <f t="shared" si="66"/>
        <v>0</v>
      </c>
      <c r="Y169" s="199">
        <f>Y170</f>
        <v>0</v>
      </c>
      <c r="Z169" s="173">
        <f>Z170</f>
        <v>0</v>
      </c>
      <c r="AA169" s="174"/>
      <c r="AB169" s="188">
        <f t="shared" si="91"/>
        <v>0</v>
      </c>
      <c r="AC169" s="173"/>
      <c r="AD169" s="173"/>
      <c r="AE169" s="173"/>
      <c r="AF169" s="174"/>
      <c r="AG169" s="188">
        <f t="shared" si="92"/>
        <v>0</v>
      </c>
      <c r="AH169" s="199">
        <f t="shared" si="93"/>
        <v>0</v>
      </c>
      <c r="AI169" s="199">
        <f t="shared" si="94"/>
        <v>0</v>
      </c>
      <c r="AJ169" s="199">
        <f t="shared" si="95"/>
        <v>0</v>
      </c>
      <c r="AK169" s="201">
        <f t="shared" si="96"/>
        <v>0</v>
      </c>
      <c r="AL169" s="191">
        <f t="shared" si="84"/>
        <v>0</v>
      </c>
      <c r="AM169" s="173"/>
      <c r="AN169" s="173"/>
      <c r="AO169" s="173"/>
      <c r="AP169" s="174"/>
      <c r="AQ169" s="188">
        <f t="shared" si="85"/>
        <v>0</v>
      </c>
      <c r="AR169" s="199">
        <f t="shared" si="86"/>
        <v>0</v>
      </c>
      <c r="AS169" s="199">
        <f t="shared" si="87"/>
        <v>0</v>
      </c>
      <c r="AT169" s="199">
        <f t="shared" si="88"/>
        <v>0</v>
      </c>
      <c r="AU169" s="202">
        <f t="shared" si="89"/>
        <v>0</v>
      </c>
      <c r="AV169" s="215"/>
      <c r="AW169" s="194" t="e">
        <f t="shared" si="90"/>
        <v>#DIV/0!</v>
      </c>
    </row>
    <row r="170" spans="1:49" ht="15" hidden="1">
      <c r="A170" s="197" t="s">
        <v>82</v>
      </c>
      <c r="B170" s="195" t="s">
        <v>221</v>
      </c>
      <c r="C170" s="195" t="s">
        <v>96</v>
      </c>
      <c r="D170" s="195" t="s">
        <v>233</v>
      </c>
      <c r="E170" s="196" t="s">
        <v>234</v>
      </c>
      <c r="F170" s="172"/>
      <c r="G170" s="173"/>
      <c r="H170" s="173"/>
      <c r="I170" s="174"/>
      <c r="J170" s="172">
        <f t="shared" si="62"/>
        <v>2218</v>
      </c>
      <c r="K170" s="173">
        <f>'[1]прил2'!L98</f>
        <v>2218</v>
      </c>
      <c r="L170" s="173">
        <f>'[1]прил2'!M98</f>
        <v>0</v>
      </c>
      <c r="M170" s="173">
        <f>'[1]прил2'!N98</f>
        <v>0</v>
      </c>
      <c r="N170" s="172">
        <f t="shared" si="63"/>
        <v>2218</v>
      </c>
      <c r="O170" s="173">
        <f t="shared" si="58"/>
        <v>2218</v>
      </c>
      <c r="P170" s="173">
        <f t="shared" si="58"/>
        <v>0</v>
      </c>
      <c r="Q170" s="173">
        <f t="shared" si="58"/>
        <v>0</v>
      </c>
      <c r="R170" s="198">
        <f>SUM(S170:V170)</f>
        <v>-2218</v>
      </c>
      <c r="S170" s="199">
        <v>-2218</v>
      </c>
      <c r="T170" s="199">
        <f t="shared" si="103"/>
        <v>0</v>
      </c>
      <c r="U170" s="199">
        <f aca="true" t="shared" si="105" ref="U170:U200">Z170-Q170</f>
        <v>0</v>
      </c>
      <c r="V170" s="200">
        <f t="shared" si="64"/>
        <v>0</v>
      </c>
      <c r="W170" s="198">
        <f t="shared" si="65"/>
        <v>0</v>
      </c>
      <c r="X170" s="199">
        <f>O170+S170</f>
        <v>0</v>
      </c>
      <c r="Y170" s="199">
        <v>0</v>
      </c>
      <c r="Z170" s="173"/>
      <c r="AA170" s="174"/>
      <c r="AB170" s="188">
        <f t="shared" si="91"/>
        <v>0</v>
      </c>
      <c r="AC170" s="173"/>
      <c r="AD170" s="173"/>
      <c r="AE170" s="173"/>
      <c r="AF170" s="174"/>
      <c r="AG170" s="188">
        <f t="shared" si="92"/>
        <v>0</v>
      </c>
      <c r="AH170" s="199">
        <f t="shared" si="93"/>
        <v>0</v>
      </c>
      <c r="AI170" s="199">
        <f t="shared" si="94"/>
        <v>0</v>
      </c>
      <c r="AJ170" s="199">
        <f t="shared" si="95"/>
        <v>0</v>
      </c>
      <c r="AK170" s="201">
        <f t="shared" si="96"/>
        <v>0</v>
      </c>
      <c r="AL170" s="191">
        <f t="shared" si="84"/>
        <v>0</v>
      </c>
      <c r="AM170" s="173"/>
      <c r="AN170" s="173"/>
      <c r="AO170" s="173"/>
      <c r="AP170" s="174"/>
      <c r="AQ170" s="188">
        <f t="shared" si="85"/>
        <v>0</v>
      </c>
      <c r="AR170" s="199">
        <f t="shared" si="86"/>
        <v>0</v>
      </c>
      <c r="AS170" s="199">
        <f t="shared" si="87"/>
        <v>0</v>
      </c>
      <c r="AT170" s="199">
        <f t="shared" si="88"/>
        <v>0</v>
      </c>
      <c r="AU170" s="202">
        <f t="shared" si="89"/>
        <v>0</v>
      </c>
      <c r="AV170" s="215"/>
      <c r="AW170" s="194" t="e">
        <f t="shared" si="90"/>
        <v>#DIV/0!</v>
      </c>
    </row>
    <row r="171" spans="1:49" ht="29.25">
      <c r="A171" s="197" t="s">
        <v>18</v>
      </c>
      <c r="B171" s="195" t="s">
        <v>221</v>
      </c>
      <c r="C171" s="195" t="s">
        <v>96</v>
      </c>
      <c r="D171" s="195" t="s">
        <v>17</v>
      </c>
      <c r="E171" s="196"/>
      <c r="F171" s="172"/>
      <c r="G171" s="173"/>
      <c r="H171" s="173"/>
      <c r="I171" s="174"/>
      <c r="J171" s="172"/>
      <c r="K171" s="173"/>
      <c r="L171" s="173"/>
      <c r="M171" s="173"/>
      <c r="N171" s="172"/>
      <c r="O171" s="173"/>
      <c r="P171" s="173"/>
      <c r="Q171" s="173"/>
      <c r="R171" s="198"/>
      <c r="S171" s="199"/>
      <c r="T171" s="199"/>
      <c r="U171" s="199"/>
      <c r="V171" s="200"/>
      <c r="W171" s="198"/>
      <c r="X171" s="199"/>
      <c r="Y171" s="199"/>
      <c r="Z171" s="173"/>
      <c r="AA171" s="174"/>
      <c r="AB171" s="188">
        <f t="shared" si="91"/>
        <v>58.9</v>
      </c>
      <c r="AC171" s="173"/>
      <c r="AD171" s="173"/>
      <c r="AE171" s="173">
        <f>AE172</f>
        <v>58.9</v>
      </c>
      <c r="AF171" s="174"/>
      <c r="AG171" s="188">
        <f t="shared" si="92"/>
        <v>58.9</v>
      </c>
      <c r="AH171" s="199">
        <f t="shared" si="93"/>
        <v>0</v>
      </c>
      <c r="AI171" s="199">
        <f t="shared" si="94"/>
        <v>0</v>
      </c>
      <c r="AJ171" s="199">
        <f t="shared" si="95"/>
        <v>58.9</v>
      </c>
      <c r="AK171" s="201">
        <f t="shared" si="96"/>
        <v>0</v>
      </c>
      <c r="AL171" s="191">
        <f t="shared" si="84"/>
        <v>0</v>
      </c>
      <c r="AM171" s="173"/>
      <c r="AN171" s="173"/>
      <c r="AO171" s="173"/>
      <c r="AP171" s="174"/>
      <c r="AQ171" s="188">
        <f t="shared" si="85"/>
        <v>58.9</v>
      </c>
      <c r="AR171" s="199">
        <f t="shared" si="86"/>
        <v>0</v>
      </c>
      <c r="AS171" s="199">
        <f t="shared" si="87"/>
        <v>0</v>
      </c>
      <c r="AT171" s="199">
        <f t="shared" si="88"/>
        <v>58.9</v>
      </c>
      <c r="AU171" s="202">
        <f t="shared" si="89"/>
        <v>0</v>
      </c>
      <c r="AV171" s="305">
        <f>AV172</f>
        <v>58.9</v>
      </c>
      <c r="AW171" s="194">
        <f t="shared" si="90"/>
        <v>100</v>
      </c>
    </row>
    <row r="172" spans="1:49" ht="18" customHeight="1">
      <c r="A172" s="197" t="s">
        <v>170</v>
      </c>
      <c r="B172" s="195" t="s">
        <v>221</v>
      </c>
      <c r="C172" s="195" t="s">
        <v>96</v>
      </c>
      <c r="D172" s="195" t="s">
        <v>17</v>
      </c>
      <c r="E172" s="196" t="s">
        <v>131</v>
      </c>
      <c r="F172" s="172"/>
      <c r="G172" s="173"/>
      <c r="H172" s="173"/>
      <c r="I172" s="174"/>
      <c r="J172" s="172"/>
      <c r="K172" s="173"/>
      <c r="L172" s="173"/>
      <c r="M172" s="173"/>
      <c r="N172" s="172"/>
      <c r="O172" s="173"/>
      <c r="P172" s="173"/>
      <c r="Q172" s="173"/>
      <c r="R172" s="198"/>
      <c r="S172" s="199"/>
      <c r="T172" s="199"/>
      <c r="U172" s="199"/>
      <c r="V172" s="200"/>
      <c r="W172" s="198"/>
      <c r="X172" s="199"/>
      <c r="Y172" s="199"/>
      <c r="Z172" s="173"/>
      <c r="AA172" s="174"/>
      <c r="AB172" s="188">
        <f t="shared" si="91"/>
        <v>58.9</v>
      </c>
      <c r="AC172" s="173"/>
      <c r="AD172" s="173"/>
      <c r="AE172" s="173">
        <v>58.9</v>
      </c>
      <c r="AF172" s="174"/>
      <c r="AG172" s="188">
        <f t="shared" si="92"/>
        <v>58.9</v>
      </c>
      <c r="AH172" s="199">
        <f t="shared" si="93"/>
        <v>0</v>
      </c>
      <c r="AI172" s="199">
        <f t="shared" si="94"/>
        <v>0</v>
      </c>
      <c r="AJ172" s="199">
        <f t="shared" si="95"/>
        <v>58.9</v>
      </c>
      <c r="AK172" s="201">
        <f t="shared" si="96"/>
        <v>0</v>
      </c>
      <c r="AL172" s="191">
        <f t="shared" si="84"/>
        <v>0</v>
      </c>
      <c r="AM172" s="173"/>
      <c r="AN172" s="173"/>
      <c r="AO172" s="173"/>
      <c r="AP172" s="174"/>
      <c r="AQ172" s="188">
        <f t="shared" si="85"/>
        <v>58.9</v>
      </c>
      <c r="AR172" s="199">
        <f t="shared" si="86"/>
        <v>0</v>
      </c>
      <c r="AS172" s="199">
        <f t="shared" si="87"/>
        <v>0</v>
      </c>
      <c r="AT172" s="199">
        <f t="shared" si="88"/>
        <v>58.9</v>
      </c>
      <c r="AU172" s="202">
        <f t="shared" si="89"/>
        <v>0</v>
      </c>
      <c r="AV172" s="215">
        <v>58.9</v>
      </c>
      <c r="AW172" s="194">
        <f t="shared" si="90"/>
        <v>100</v>
      </c>
    </row>
    <row r="173" spans="1:49" ht="31.5" customHeight="1">
      <c r="A173" s="185" t="s">
        <v>235</v>
      </c>
      <c r="B173" s="186" t="s">
        <v>221</v>
      </c>
      <c r="C173" s="186" t="s">
        <v>110</v>
      </c>
      <c r="D173" s="186"/>
      <c r="E173" s="187"/>
      <c r="F173" s="188">
        <f t="shared" si="82"/>
        <v>210</v>
      </c>
      <c r="G173" s="189">
        <f>G174</f>
        <v>210</v>
      </c>
      <c r="H173" s="189"/>
      <c r="I173" s="190"/>
      <c r="J173" s="188">
        <f t="shared" si="62"/>
        <v>0</v>
      </c>
      <c r="K173" s="189">
        <f aca="true" t="shared" si="106" ref="K173:M174">K174</f>
        <v>0</v>
      </c>
      <c r="L173" s="189">
        <f t="shared" si="106"/>
        <v>0</v>
      </c>
      <c r="M173" s="189">
        <f t="shared" si="106"/>
        <v>0</v>
      </c>
      <c r="N173" s="188">
        <f t="shared" si="63"/>
        <v>210</v>
      </c>
      <c r="O173" s="189">
        <f t="shared" si="58"/>
        <v>210</v>
      </c>
      <c r="P173" s="189">
        <f t="shared" si="58"/>
        <v>0</v>
      </c>
      <c r="Q173" s="189">
        <f t="shared" si="58"/>
        <v>0</v>
      </c>
      <c r="R173" s="188">
        <f t="shared" si="104"/>
        <v>0</v>
      </c>
      <c r="S173" s="189"/>
      <c r="T173" s="189">
        <f t="shared" si="103"/>
        <v>0</v>
      </c>
      <c r="U173" s="189">
        <f t="shared" si="105"/>
        <v>0</v>
      </c>
      <c r="V173" s="191">
        <f t="shared" si="64"/>
        <v>0</v>
      </c>
      <c r="W173" s="188">
        <f t="shared" si="65"/>
        <v>210</v>
      </c>
      <c r="X173" s="189">
        <f t="shared" si="66"/>
        <v>210</v>
      </c>
      <c r="Y173" s="189">
        <f>Y174</f>
        <v>0</v>
      </c>
      <c r="Z173" s="189">
        <f>Z174</f>
        <v>0</v>
      </c>
      <c r="AA173" s="190"/>
      <c r="AB173" s="188">
        <f t="shared" si="91"/>
        <v>0</v>
      </c>
      <c r="AC173" s="189"/>
      <c r="AD173" s="189"/>
      <c r="AE173" s="189"/>
      <c r="AF173" s="190"/>
      <c r="AG173" s="188">
        <f t="shared" si="92"/>
        <v>210</v>
      </c>
      <c r="AH173" s="189">
        <f t="shared" si="93"/>
        <v>210</v>
      </c>
      <c r="AI173" s="189">
        <f t="shared" si="94"/>
        <v>0</v>
      </c>
      <c r="AJ173" s="189">
        <f t="shared" si="95"/>
        <v>0</v>
      </c>
      <c r="AK173" s="190">
        <f t="shared" si="96"/>
        <v>0</v>
      </c>
      <c r="AL173" s="191">
        <f t="shared" si="84"/>
        <v>0</v>
      </c>
      <c r="AM173" s="173"/>
      <c r="AN173" s="173"/>
      <c r="AO173" s="173"/>
      <c r="AP173" s="174"/>
      <c r="AQ173" s="188">
        <f t="shared" si="85"/>
        <v>210</v>
      </c>
      <c r="AR173" s="189">
        <f t="shared" si="86"/>
        <v>210</v>
      </c>
      <c r="AS173" s="189">
        <f t="shared" si="87"/>
        <v>0</v>
      </c>
      <c r="AT173" s="189">
        <f t="shared" si="88"/>
        <v>0</v>
      </c>
      <c r="AU173" s="192">
        <f t="shared" si="89"/>
        <v>0</v>
      </c>
      <c r="AV173" s="304">
        <f>AV174</f>
        <v>210</v>
      </c>
      <c r="AW173" s="194">
        <f t="shared" si="90"/>
        <v>100</v>
      </c>
    </row>
    <row r="174" spans="1:49" ht="15.75" customHeight="1">
      <c r="A174" s="197" t="s">
        <v>140</v>
      </c>
      <c r="B174" s="195" t="s">
        <v>221</v>
      </c>
      <c r="C174" s="195" t="s">
        <v>110</v>
      </c>
      <c r="D174" s="195" t="s">
        <v>141</v>
      </c>
      <c r="E174" s="196"/>
      <c r="F174" s="172">
        <f t="shared" si="82"/>
        <v>210</v>
      </c>
      <c r="G174" s="173">
        <f>G175</f>
        <v>210</v>
      </c>
      <c r="H174" s="173"/>
      <c r="I174" s="174"/>
      <c r="J174" s="172">
        <f t="shared" si="62"/>
        <v>0</v>
      </c>
      <c r="K174" s="173">
        <f t="shared" si="106"/>
        <v>0</v>
      </c>
      <c r="L174" s="173">
        <f t="shared" si="106"/>
        <v>0</v>
      </c>
      <c r="M174" s="173">
        <f t="shared" si="106"/>
        <v>0</v>
      </c>
      <c r="N174" s="172">
        <f t="shared" si="63"/>
        <v>210</v>
      </c>
      <c r="O174" s="173">
        <f t="shared" si="58"/>
        <v>210</v>
      </c>
      <c r="P174" s="173">
        <f t="shared" si="58"/>
        <v>0</v>
      </c>
      <c r="Q174" s="173">
        <f t="shared" si="58"/>
        <v>0</v>
      </c>
      <c r="R174" s="198">
        <f t="shared" si="104"/>
        <v>0</v>
      </c>
      <c r="S174" s="199"/>
      <c r="T174" s="199">
        <f t="shared" si="103"/>
        <v>0</v>
      </c>
      <c r="U174" s="199">
        <f t="shared" si="105"/>
        <v>0</v>
      </c>
      <c r="V174" s="200">
        <f t="shared" si="64"/>
        <v>0</v>
      </c>
      <c r="W174" s="198">
        <f t="shared" si="65"/>
        <v>210</v>
      </c>
      <c r="X174" s="199">
        <f t="shared" si="66"/>
        <v>210</v>
      </c>
      <c r="Y174" s="173">
        <f>Y175</f>
        <v>0</v>
      </c>
      <c r="Z174" s="173">
        <f>Z175</f>
        <v>0</v>
      </c>
      <c r="AA174" s="174"/>
      <c r="AB174" s="188">
        <f t="shared" si="91"/>
        <v>0</v>
      </c>
      <c r="AC174" s="173"/>
      <c r="AD174" s="173"/>
      <c r="AE174" s="173"/>
      <c r="AF174" s="174"/>
      <c r="AG174" s="188">
        <f t="shared" si="92"/>
        <v>210</v>
      </c>
      <c r="AH174" s="199">
        <f t="shared" si="93"/>
        <v>210</v>
      </c>
      <c r="AI174" s="199">
        <f t="shared" si="94"/>
        <v>0</v>
      </c>
      <c r="AJ174" s="199">
        <f t="shared" si="95"/>
        <v>0</v>
      </c>
      <c r="AK174" s="201">
        <f t="shared" si="96"/>
        <v>0</v>
      </c>
      <c r="AL174" s="191">
        <f t="shared" si="84"/>
        <v>0</v>
      </c>
      <c r="AM174" s="173"/>
      <c r="AN174" s="173"/>
      <c r="AO174" s="173"/>
      <c r="AP174" s="174"/>
      <c r="AQ174" s="188">
        <f t="shared" si="85"/>
        <v>210</v>
      </c>
      <c r="AR174" s="199">
        <f t="shared" si="86"/>
        <v>210</v>
      </c>
      <c r="AS174" s="199">
        <f t="shared" si="87"/>
        <v>0</v>
      </c>
      <c r="AT174" s="199">
        <f t="shared" si="88"/>
        <v>0</v>
      </c>
      <c r="AU174" s="202">
        <f t="shared" si="89"/>
        <v>0</v>
      </c>
      <c r="AV174" s="305">
        <f>AV175</f>
        <v>210</v>
      </c>
      <c r="AW174" s="194">
        <f t="shared" si="90"/>
        <v>100</v>
      </c>
    </row>
    <row r="175" spans="1:49" ht="38.25" customHeight="1">
      <c r="A175" s="197" t="s">
        <v>238</v>
      </c>
      <c r="B175" s="195" t="s">
        <v>221</v>
      </c>
      <c r="C175" s="195" t="s">
        <v>110</v>
      </c>
      <c r="D175" s="195" t="s">
        <v>239</v>
      </c>
      <c r="E175" s="196" t="s">
        <v>240</v>
      </c>
      <c r="F175" s="172">
        <f t="shared" si="82"/>
        <v>210</v>
      </c>
      <c r="G175" s="173">
        <f>'[1]прил2'!H101</f>
        <v>210</v>
      </c>
      <c r="H175" s="173"/>
      <c r="I175" s="174"/>
      <c r="J175" s="172">
        <f t="shared" si="62"/>
        <v>0</v>
      </c>
      <c r="K175" s="173">
        <f>'[1]прил2'!L101</f>
        <v>0</v>
      </c>
      <c r="L175" s="173">
        <f>'[1]прил2'!M101</f>
        <v>0</v>
      </c>
      <c r="M175" s="173">
        <f>'[1]прил2'!N101</f>
        <v>0</v>
      </c>
      <c r="N175" s="172">
        <f t="shared" si="63"/>
        <v>210</v>
      </c>
      <c r="O175" s="173">
        <f t="shared" si="58"/>
        <v>210</v>
      </c>
      <c r="P175" s="173">
        <f t="shared" si="58"/>
        <v>0</v>
      </c>
      <c r="Q175" s="173">
        <f t="shared" si="58"/>
        <v>0</v>
      </c>
      <c r="R175" s="198">
        <f t="shared" si="104"/>
        <v>0</v>
      </c>
      <c r="S175" s="199"/>
      <c r="T175" s="199">
        <f t="shared" si="103"/>
        <v>0</v>
      </c>
      <c r="U175" s="199">
        <f t="shared" si="105"/>
        <v>0</v>
      </c>
      <c r="V175" s="200">
        <f t="shared" si="64"/>
        <v>0</v>
      </c>
      <c r="W175" s="198">
        <f t="shared" si="65"/>
        <v>210</v>
      </c>
      <c r="X175" s="199">
        <f t="shared" si="66"/>
        <v>210</v>
      </c>
      <c r="Y175" s="173">
        <v>0</v>
      </c>
      <c r="Z175" s="173">
        <v>0</v>
      </c>
      <c r="AA175" s="174"/>
      <c r="AB175" s="188">
        <f t="shared" si="91"/>
        <v>0</v>
      </c>
      <c r="AC175" s="173"/>
      <c r="AD175" s="173"/>
      <c r="AE175" s="173"/>
      <c r="AF175" s="174"/>
      <c r="AG175" s="188">
        <f t="shared" si="92"/>
        <v>210</v>
      </c>
      <c r="AH175" s="199">
        <f t="shared" si="93"/>
        <v>210</v>
      </c>
      <c r="AI175" s="199">
        <f t="shared" si="94"/>
        <v>0</v>
      </c>
      <c r="AJ175" s="199">
        <f t="shared" si="95"/>
        <v>0</v>
      </c>
      <c r="AK175" s="201">
        <f t="shared" si="96"/>
        <v>0</v>
      </c>
      <c r="AL175" s="191">
        <f t="shared" si="84"/>
        <v>0</v>
      </c>
      <c r="AM175" s="173"/>
      <c r="AN175" s="173"/>
      <c r="AO175" s="173"/>
      <c r="AP175" s="174"/>
      <c r="AQ175" s="188">
        <f t="shared" si="85"/>
        <v>210</v>
      </c>
      <c r="AR175" s="199">
        <f t="shared" si="86"/>
        <v>210</v>
      </c>
      <c r="AS175" s="199">
        <f t="shared" si="87"/>
        <v>0</v>
      </c>
      <c r="AT175" s="199">
        <f t="shared" si="88"/>
        <v>0</v>
      </c>
      <c r="AU175" s="202">
        <f t="shared" si="89"/>
        <v>0</v>
      </c>
      <c r="AV175" s="215">
        <v>210</v>
      </c>
      <c r="AW175" s="194">
        <f t="shared" si="90"/>
        <v>100</v>
      </c>
    </row>
    <row r="176" spans="1:49" ht="16.5" customHeight="1">
      <c r="A176" s="185" t="s">
        <v>241</v>
      </c>
      <c r="B176" s="186" t="s">
        <v>172</v>
      </c>
      <c r="C176" s="186"/>
      <c r="D176" s="186"/>
      <c r="E176" s="196"/>
      <c r="F176" s="188">
        <f t="shared" si="82"/>
        <v>43837.5</v>
      </c>
      <c r="G176" s="189">
        <f>G177+G181+G193+G197+G201+G207</f>
        <v>35644.6</v>
      </c>
      <c r="H176" s="189">
        <f>H177+H181+H193+H197+H201</f>
        <v>4630</v>
      </c>
      <c r="I176" s="190">
        <f>I177+I181</f>
        <v>3562.9</v>
      </c>
      <c r="J176" s="188">
        <f t="shared" si="62"/>
        <v>1090</v>
      </c>
      <c r="K176" s="189">
        <f>K177+K181+K193+K197+K201+K207</f>
        <v>1090</v>
      </c>
      <c r="L176" s="189">
        <f>L177+L181+L193+L197+L201</f>
        <v>0</v>
      </c>
      <c r="M176" s="189">
        <f>M177+M181+M193+M197+M201</f>
        <v>0</v>
      </c>
      <c r="N176" s="188">
        <f t="shared" si="63"/>
        <v>44927.5</v>
      </c>
      <c r="O176" s="189">
        <f t="shared" si="58"/>
        <v>36734.6</v>
      </c>
      <c r="P176" s="189">
        <f t="shared" si="58"/>
        <v>4630</v>
      </c>
      <c r="Q176" s="189">
        <f t="shared" si="58"/>
        <v>3562.9</v>
      </c>
      <c r="R176" s="188">
        <f aca="true" t="shared" si="107" ref="R176:R181">SUM(S176:V176)</f>
        <v>-6925.428</v>
      </c>
      <c r="S176" s="189">
        <f>S177+S181+S193+S197+S201+S207</f>
        <v>-8025</v>
      </c>
      <c r="T176" s="189">
        <f t="shared" si="103"/>
        <v>2158.6719999999996</v>
      </c>
      <c r="U176" s="189">
        <f>U181</f>
        <v>-1059.1</v>
      </c>
      <c r="V176" s="191">
        <f t="shared" si="64"/>
        <v>0</v>
      </c>
      <c r="W176" s="188">
        <f t="shared" si="65"/>
        <v>38002.072</v>
      </c>
      <c r="X176" s="189">
        <f t="shared" si="66"/>
        <v>28709.6</v>
      </c>
      <c r="Y176" s="189">
        <f>Y177+Y181+Y193+Y197+Y201+Y207</f>
        <v>6788.672</v>
      </c>
      <c r="Z176" s="189">
        <f>Z177+Z181+Z193+Z197+Z201+Z207</f>
        <v>2503.8</v>
      </c>
      <c r="AA176" s="190"/>
      <c r="AB176" s="188">
        <f t="shared" si="91"/>
        <v>2411.681</v>
      </c>
      <c r="AC176" s="189">
        <f>AC177+AC181+AC193+AC197+AC201</f>
        <v>720</v>
      </c>
      <c r="AD176" s="189">
        <f>AD177+AD181+AD193+AD197+AD201</f>
        <v>1604.681</v>
      </c>
      <c r="AE176" s="189">
        <f>AE177+AE181+AE193+AE197</f>
        <v>0</v>
      </c>
      <c r="AF176" s="236">
        <f>AF177+AF181+AF193+AF197</f>
        <v>87</v>
      </c>
      <c r="AG176" s="188">
        <f t="shared" si="92"/>
        <v>40413.753</v>
      </c>
      <c r="AH176" s="189">
        <f t="shared" si="93"/>
        <v>29429.6</v>
      </c>
      <c r="AI176" s="189">
        <f t="shared" si="94"/>
        <v>8393.353</v>
      </c>
      <c r="AJ176" s="189">
        <f t="shared" si="95"/>
        <v>2503.8</v>
      </c>
      <c r="AK176" s="237">
        <f t="shared" si="96"/>
        <v>87</v>
      </c>
      <c r="AL176" s="191">
        <f t="shared" si="84"/>
        <v>-688</v>
      </c>
      <c r="AM176" s="173"/>
      <c r="AN176" s="173">
        <f>AN201+AN177+AN181</f>
        <v>-688</v>
      </c>
      <c r="AO176" s="173"/>
      <c r="AP176" s="174"/>
      <c r="AQ176" s="188">
        <f t="shared" si="85"/>
        <v>39725.753</v>
      </c>
      <c r="AR176" s="189">
        <f t="shared" si="86"/>
        <v>29429.6</v>
      </c>
      <c r="AS176" s="189">
        <f t="shared" si="87"/>
        <v>7705.352999999999</v>
      </c>
      <c r="AT176" s="189">
        <f t="shared" si="88"/>
        <v>2503.8</v>
      </c>
      <c r="AU176" s="192">
        <f t="shared" si="89"/>
        <v>87</v>
      </c>
      <c r="AV176" s="304">
        <f>+AV177+AV181+AV193+AV197+AV201</f>
        <v>37310</v>
      </c>
      <c r="AW176" s="194">
        <f t="shared" si="90"/>
        <v>93.91892458275115</v>
      </c>
    </row>
    <row r="177" spans="1:49" ht="15">
      <c r="A177" s="185" t="s">
        <v>242</v>
      </c>
      <c r="B177" s="186" t="s">
        <v>172</v>
      </c>
      <c r="C177" s="186" t="s">
        <v>96</v>
      </c>
      <c r="D177" s="186"/>
      <c r="E177" s="196"/>
      <c r="F177" s="188">
        <f t="shared" si="82"/>
        <v>5257.4</v>
      </c>
      <c r="G177" s="189">
        <f aca="true" t="shared" si="108" ref="G177:H179">G178</f>
        <v>4207.4</v>
      </c>
      <c r="H177" s="189">
        <f t="shared" si="108"/>
        <v>1050</v>
      </c>
      <c r="I177" s="190"/>
      <c r="J177" s="188">
        <f t="shared" si="62"/>
        <v>114.62</v>
      </c>
      <c r="K177" s="189">
        <f aca="true" t="shared" si="109" ref="K177:M179">K178</f>
        <v>114.62</v>
      </c>
      <c r="L177" s="189">
        <f t="shared" si="109"/>
        <v>0</v>
      </c>
      <c r="M177" s="189">
        <f t="shared" si="109"/>
        <v>0</v>
      </c>
      <c r="N177" s="188">
        <f t="shared" si="63"/>
        <v>5372.0199999999995</v>
      </c>
      <c r="O177" s="189">
        <f t="shared" si="58"/>
        <v>4322.0199999999995</v>
      </c>
      <c r="P177" s="189">
        <f t="shared" si="58"/>
        <v>1050</v>
      </c>
      <c r="Q177" s="189">
        <f t="shared" si="58"/>
        <v>0</v>
      </c>
      <c r="R177" s="188">
        <f t="shared" si="107"/>
        <v>0</v>
      </c>
      <c r="S177" s="189"/>
      <c r="T177" s="189">
        <f>T178</f>
        <v>0</v>
      </c>
      <c r="U177" s="189">
        <f t="shared" si="105"/>
        <v>0</v>
      </c>
      <c r="V177" s="191">
        <f t="shared" si="64"/>
        <v>0</v>
      </c>
      <c r="W177" s="188">
        <f t="shared" si="65"/>
        <v>5372.0199999999995</v>
      </c>
      <c r="X177" s="189">
        <f t="shared" si="66"/>
        <v>4322.0199999999995</v>
      </c>
      <c r="Y177" s="189">
        <f aca="true" t="shared" si="110" ref="Y177:Z179">Y178</f>
        <v>1050</v>
      </c>
      <c r="Z177" s="189">
        <f t="shared" si="110"/>
        <v>0</v>
      </c>
      <c r="AA177" s="190"/>
      <c r="AB177" s="188">
        <f t="shared" si="91"/>
        <v>900</v>
      </c>
      <c r="AC177" s="189">
        <f>AC178</f>
        <v>500</v>
      </c>
      <c r="AD177" s="189">
        <f>AD178</f>
        <v>400</v>
      </c>
      <c r="AE177" s="189">
        <f>AE178</f>
        <v>0</v>
      </c>
      <c r="AF177" s="236">
        <f>AF178</f>
        <v>0</v>
      </c>
      <c r="AG177" s="188">
        <f t="shared" si="92"/>
        <v>6272.0199999999995</v>
      </c>
      <c r="AH177" s="189">
        <f t="shared" si="93"/>
        <v>4822.0199999999995</v>
      </c>
      <c r="AI177" s="189">
        <f t="shared" si="94"/>
        <v>1450</v>
      </c>
      <c r="AJ177" s="189">
        <f t="shared" si="95"/>
        <v>0</v>
      </c>
      <c r="AK177" s="237">
        <f t="shared" si="96"/>
        <v>0</v>
      </c>
      <c r="AL177" s="191">
        <f t="shared" si="84"/>
        <v>-156.4</v>
      </c>
      <c r="AM177" s="173"/>
      <c r="AN177" s="173">
        <f>AN178</f>
        <v>-156.4</v>
      </c>
      <c r="AO177" s="173"/>
      <c r="AP177" s="174"/>
      <c r="AQ177" s="188">
        <f t="shared" si="85"/>
        <v>6115.619999999999</v>
      </c>
      <c r="AR177" s="189">
        <f t="shared" si="86"/>
        <v>4822.0199999999995</v>
      </c>
      <c r="AS177" s="189">
        <f t="shared" si="87"/>
        <v>1293.6</v>
      </c>
      <c r="AT177" s="189">
        <f t="shared" si="88"/>
        <v>0</v>
      </c>
      <c r="AU177" s="192">
        <f t="shared" si="89"/>
        <v>0</v>
      </c>
      <c r="AV177" s="304">
        <f>AV178</f>
        <v>6050.9</v>
      </c>
      <c r="AW177" s="194">
        <f t="shared" si="90"/>
        <v>98.94172626814617</v>
      </c>
    </row>
    <row r="178" spans="1:49" ht="17.25" customHeight="1">
      <c r="A178" s="197" t="s">
        <v>243</v>
      </c>
      <c r="B178" s="195" t="s">
        <v>172</v>
      </c>
      <c r="C178" s="195" t="s">
        <v>96</v>
      </c>
      <c r="D178" s="195" t="s">
        <v>244</v>
      </c>
      <c r="E178" s="196"/>
      <c r="F178" s="172">
        <f t="shared" si="82"/>
        <v>5257.4</v>
      </c>
      <c r="G178" s="173">
        <f t="shared" si="108"/>
        <v>4207.4</v>
      </c>
      <c r="H178" s="173">
        <f t="shared" si="108"/>
        <v>1050</v>
      </c>
      <c r="I178" s="174"/>
      <c r="J178" s="172">
        <f t="shared" si="62"/>
        <v>114.62</v>
      </c>
      <c r="K178" s="173">
        <f t="shared" si="109"/>
        <v>114.62</v>
      </c>
      <c r="L178" s="173">
        <f t="shared" si="109"/>
        <v>0</v>
      </c>
      <c r="M178" s="173">
        <f t="shared" si="109"/>
        <v>0</v>
      </c>
      <c r="N178" s="172">
        <f t="shared" si="63"/>
        <v>5372.0199999999995</v>
      </c>
      <c r="O178" s="173">
        <f t="shared" si="58"/>
        <v>4322.0199999999995</v>
      </c>
      <c r="P178" s="173">
        <f t="shared" si="58"/>
        <v>1050</v>
      </c>
      <c r="Q178" s="173">
        <f t="shared" si="58"/>
        <v>0</v>
      </c>
      <c r="R178" s="198">
        <f t="shared" si="107"/>
        <v>0</v>
      </c>
      <c r="S178" s="199"/>
      <c r="T178" s="199">
        <f>T179</f>
        <v>0</v>
      </c>
      <c r="U178" s="199">
        <f t="shared" si="105"/>
        <v>0</v>
      </c>
      <c r="V178" s="200">
        <f t="shared" si="64"/>
        <v>0</v>
      </c>
      <c r="W178" s="198">
        <f t="shared" si="65"/>
        <v>5372.0199999999995</v>
      </c>
      <c r="X178" s="199">
        <f t="shared" si="66"/>
        <v>4322.0199999999995</v>
      </c>
      <c r="Y178" s="173">
        <f t="shared" si="110"/>
        <v>1050</v>
      </c>
      <c r="Z178" s="173">
        <f t="shared" si="110"/>
        <v>0</v>
      </c>
      <c r="AA178" s="174"/>
      <c r="AB178" s="188">
        <f t="shared" si="91"/>
        <v>900</v>
      </c>
      <c r="AC178" s="173">
        <f>AC179</f>
        <v>500</v>
      </c>
      <c r="AD178" s="173">
        <f>AD179</f>
        <v>400</v>
      </c>
      <c r="AE178" s="173"/>
      <c r="AF178" s="230">
        <f>AF179</f>
        <v>0</v>
      </c>
      <c r="AG178" s="188">
        <f t="shared" si="92"/>
        <v>6272.0199999999995</v>
      </c>
      <c r="AH178" s="199">
        <f t="shared" si="93"/>
        <v>4822.0199999999995</v>
      </c>
      <c r="AI178" s="199">
        <f t="shared" si="94"/>
        <v>1450</v>
      </c>
      <c r="AJ178" s="199">
        <f t="shared" si="95"/>
        <v>0</v>
      </c>
      <c r="AK178" s="231">
        <f t="shared" si="96"/>
        <v>0</v>
      </c>
      <c r="AL178" s="191">
        <f t="shared" si="84"/>
        <v>-156.4</v>
      </c>
      <c r="AM178" s="173"/>
      <c r="AN178" s="173">
        <f>AN179</f>
        <v>-156.4</v>
      </c>
      <c r="AO178" s="173"/>
      <c r="AP178" s="174"/>
      <c r="AQ178" s="188">
        <f t="shared" si="85"/>
        <v>6115.619999999999</v>
      </c>
      <c r="AR178" s="199">
        <f t="shared" si="86"/>
        <v>4822.0199999999995</v>
      </c>
      <c r="AS178" s="199">
        <f t="shared" si="87"/>
        <v>1293.6</v>
      </c>
      <c r="AT178" s="199">
        <f t="shared" si="88"/>
        <v>0</v>
      </c>
      <c r="AU178" s="202">
        <f t="shared" si="89"/>
        <v>0</v>
      </c>
      <c r="AV178" s="305">
        <f>AV179</f>
        <v>6050.9</v>
      </c>
      <c r="AW178" s="194">
        <f t="shared" si="90"/>
        <v>98.94172626814617</v>
      </c>
    </row>
    <row r="179" spans="1:49" ht="18.75" customHeight="1">
      <c r="A179" s="197" t="s">
        <v>225</v>
      </c>
      <c r="B179" s="195" t="s">
        <v>172</v>
      </c>
      <c r="C179" s="195" t="s">
        <v>96</v>
      </c>
      <c r="D179" s="195" t="s">
        <v>245</v>
      </c>
      <c r="E179" s="196"/>
      <c r="F179" s="172">
        <f t="shared" si="82"/>
        <v>5257.4</v>
      </c>
      <c r="G179" s="173">
        <f t="shared" si="108"/>
        <v>4207.4</v>
      </c>
      <c r="H179" s="173">
        <f t="shared" si="108"/>
        <v>1050</v>
      </c>
      <c r="I179" s="174"/>
      <c r="J179" s="172">
        <f t="shared" si="62"/>
        <v>114.62</v>
      </c>
      <c r="K179" s="173">
        <f t="shared" si="109"/>
        <v>114.62</v>
      </c>
      <c r="L179" s="173">
        <f t="shared" si="109"/>
        <v>0</v>
      </c>
      <c r="M179" s="173">
        <f t="shared" si="109"/>
        <v>0</v>
      </c>
      <c r="N179" s="172">
        <f t="shared" si="63"/>
        <v>5372.0199999999995</v>
      </c>
      <c r="O179" s="173">
        <f t="shared" si="58"/>
        <v>4322.0199999999995</v>
      </c>
      <c r="P179" s="173">
        <f t="shared" si="58"/>
        <v>1050</v>
      </c>
      <c r="Q179" s="173">
        <f t="shared" si="58"/>
        <v>0</v>
      </c>
      <c r="R179" s="198">
        <f t="shared" si="107"/>
        <v>0</v>
      </c>
      <c r="S179" s="199"/>
      <c r="T179" s="199">
        <f>T180</f>
        <v>0</v>
      </c>
      <c r="U179" s="199">
        <f t="shared" si="105"/>
        <v>0</v>
      </c>
      <c r="V179" s="200">
        <f t="shared" si="64"/>
        <v>0</v>
      </c>
      <c r="W179" s="198">
        <f t="shared" si="65"/>
        <v>5372.0199999999995</v>
      </c>
      <c r="X179" s="199">
        <f t="shared" si="66"/>
        <v>4322.0199999999995</v>
      </c>
      <c r="Y179" s="173">
        <f t="shared" si="110"/>
        <v>1050</v>
      </c>
      <c r="Z179" s="173">
        <f t="shared" si="110"/>
        <v>0</v>
      </c>
      <c r="AA179" s="174"/>
      <c r="AB179" s="188">
        <f t="shared" si="91"/>
        <v>900</v>
      </c>
      <c r="AC179" s="173">
        <f>AC180</f>
        <v>500</v>
      </c>
      <c r="AD179" s="173">
        <f>AD180</f>
        <v>400</v>
      </c>
      <c r="AE179" s="173"/>
      <c r="AF179" s="230">
        <f>AF180</f>
        <v>0</v>
      </c>
      <c r="AG179" s="188">
        <f t="shared" si="92"/>
        <v>6272.0199999999995</v>
      </c>
      <c r="AH179" s="199">
        <f t="shared" si="93"/>
        <v>4822.0199999999995</v>
      </c>
      <c r="AI179" s="199">
        <f t="shared" si="94"/>
        <v>1450</v>
      </c>
      <c r="AJ179" s="199">
        <f t="shared" si="95"/>
        <v>0</v>
      </c>
      <c r="AK179" s="231">
        <f t="shared" si="96"/>
        <v>0</v>
      </c>
      <c r="AL179" s="191">
        <f t="shared" si="84"/>
        <v>-156.4</v>
      </c>
      <c r="AM179" s="173"/>
      <c r="AN179" s="173">
        <f>AN180</f>
        <v>-156.4</v>
      </c>
      <c r="AO179" s="173"/>
      <c r="AP179" s="174"/>
      <c r="AQ179" s="188">
        <f t="shared" si="85"/>
        <v>6115.619999999999</v>
      </c>
      <c r="AR179" s="199">
        <f t="shared" si="86"/>
        <v>4822.0199999999995</v>
      </c>
      <c r="AS179" s="199">
        <f t="shared" si="87"/>
        <v>1293.6</v>
      </c>
      <c r="AT179" s="199">
        <f t="shared" si="88"/>
        <v>0</v>
      </c>
      <c r="AU179" s="202">
        <f t="shared" si="89"/>
        <v>0</v>
      </c>
      <c r="AV179" s="305">
        <f>AV180</f>
        <v>6050.9</v>
      </c>
      <c r="AW179" s="194">
        <f t="shared" si="90"/>
        <v>98.94172626814617</v>
      </c>
    </row>
    <row r="180" spans="1:49" ht="18.75" customHeight="1">
      <c r="A180" s="197" t="s">
        <v>170</v>
      </c>
      <c r="B180" s="195" t="s">
        <v>172</v>
      </c>
      <c r="C180" s="195" t="s">
        <v>96</v>
      </c>
      <c r="D180" s="195" t="s">
        <v>245</v>
      </c>
      <c r="E180" s="196" t="s">
        <v>131</v>
      </c>
      <c r="F180" s="172">
        <f t="shared" si="82"/>
        <v>5257.4</v>
      </c>
      <c r="G180" s="173">
        <f>'[1]прил2'!H183</f>
        <v>4207.4</v>
      </c>
      <c r="H180" s="173">
        <f>'[1]прил2'!I183</f>
        <v>1050</v>
      </c>
      <c r="I180" s="174"/>
      <c r="J180" s="172">
        <f t="shared" si="62"/>
        <v>114.62</v>
      </c>
      <c r="K180" s="173">
        <f>'[1]прил2'!L183</f>
        <v>114.62</v>
      </c>
      <c r="L180" s="173">
        <f>'[1]прил2'!M183</f>
        <v>0</v>
      </c>
      <c r="M180" s="173">
        <f>'[1]прил2'!N183</f>
        <v>0</v>
      </c>
      <c r="N180" s="172">
        <f t="shared" si="63"/>
        <v>5372.0199999999995</v>
      </c>
      <c r="O180" s="173">
        <f t="shared" si="58"/>
        <v>4322.0199999999995</v>
      </c>
      <c r="P180" s="173">
        <f t="shared" si="58"/>
        <v>1050</v>
      </c>
      <c r="Q180" s="173">
        <f t="shared" si="58"/>
        <v>0</v>
      </c>
      <c r="R180" s="198">
        <f t="shared" si="107"/>
        <v>0</v>
      </c>
      <c r="S180" s="199"/>
      <c r="T180" s="199">
        <v>0</v>
      </c>
      <c r="U180" s="199">
        <f t="shared" si="105"/>
        <v>0</v>
      </c>
      <c r="V180" s="200">
        <f t="shared" si="64"/>
        <v>0</v>
      </c>
      <c r="W180" s="198">
        <f t="shared" si="65"/>
        <v>5372.0199999999995</v>
      </c>
      <c r="X180" s="199">
        <f t="shared" si="66"/>
        <v>4322.0199999999995</v>
      </c>
      <c r="Y180" s="173">
        <f>P180+T180</f>
        <v>1050</v>
      </c>
      <c r="Z180" s="173">
        <v>0</v>
      </c>
      <c r="AA180" s="174"/>
      <c r="AB180" s="188">
        <f t="shared" si="91"/>
        <v>900</v>
      </c>
      <c r="AC180" s="173">
        <v>500</v>
      </c>
      <c r="AD180" s="173">
        <v>400</v>
      </c>
      <c r="AE180" s="173"/>
      <c r="AF180" s="230"/>
      <c r="AG180" s="188">
        <f t="shared" si="92"/>
        <v>6272.0199999999995</v>
      </c>
      <c r="AH180" s="199">
        <f t="shared" si="93"/>
        <v>4822.0199999999995</v>
      </c>
      <c r="AI180" s="199">
        <f t="shared" si="94"/>
        <v>1450</v>
      </c>
      <c r="AJ180" s="199">
        <f t="shared" si="95"/>
        <v>0</v>
      </c>
      <c r="AK180" s="231">
        <f t="shared" si="96"/>
        <v>0</v>
      </c>
      <c r="AL180" s="191">
        <f t="shared" si="84"/>
        <v>-156.4</v>
      </c>
      <c r="AM180" s="173"/>
      <c r="AN180" s="173">
        <f>прил2!AO238</f>
        <v>-156.4</v>
      </c>
      <c r="AO180" s="173"/>
      <c r="AP180" s="174"/>
      <c r="AQ180" s="188">
        <f t="shared" si="85"/>
        <v>6115.619999999999</v>
      </c>
      <c r="AR180" s="199">
        <f t="shared" si="86"/>
        <v>4822.0199999999995</v>
      </c>
      <c r="AS180" s="199">
        <f t="shared" si="87"/>
        <v>1293.6</v>
      </c>
      <c r="AT180" s="199">
        <f t="shared" si="88"/>
        <v>0</v>
      </c>
      <c r="AU180" s="202">
        <f t="shared" si="89"/>
        <v>0</v>
      </c>
      <c r="AV180" s="215">
        <v>6050.9</v>
      </c>
      <c r="AW180" s="194">
        <f t="shared" si="90"/>
        <v>98.94172626814617</v>
      </c>
    </row>
    <row r="181" spans="1:49" ht="15">
      <c r="A181" s="185" t="s">
        <v>246</v>
      </c>
      <c r="B181" s="186" t="s">
        <v>172</v>
      </c>
      <c r="C181" s="186" t="s">
        <v>146</v>
      </c>
      <c r="D181" s="195"/>
      <c r="E181" s="196"/>
      <c r="F181" s="188">
        <f t="shared" si="82"/>
        <v>18891.8</v>
      </c>
      <c r="G181" s="189">
        <f>G182+G185+G188</f>
        <v>11748.9</v>
      </c>
      <c r="H181" s="189">
        <f>H182+H185+H188</f>
        <v>3580</v>
      </c>
      <c r="I181" s="190">
        <f>I191</f>
        <v>3562.9</v>
      </c>
      <c r="J181" s="188">
        <f t="shared" si="62"/>
        <v>809.8</v>
      </c>
      <c r="K181" s="189">
        <f>K182+K185+K188+K191</f>
        <v>809.8</v>
      </c>
      <c r="L181" s="189">
        <f>L182+L185+L188+L191</f>
        <v>0</v>
      </c>
      <c r="M181" s="189">
        <f>M182+M185+M188+M191</f>
        <v>0</v>
      </c>
      <c r="N181" s="188">
        <f t="shared" si="63"/>
        <v>19701.6</v>
      </c>
      <c r="O181" s="189">
        <f t="shared" si="58"/>
        <v>12558.699999999999</v>
      </c>
      <c r="P181" s="189">
        <f t="shared" si="58"/>
        <v>3580</v>
      </c>
      <c r="Q181" s="189">
        <f t="shared" si="58"/>
        <v>3562.9</v>
      </c>
      <c r="R181" s="188">
        <f t="shared" si="107"/>
        <v>-271.0609999999999</v>
      </c>
      <c r="S181" s="189"/>
      <c r="T181" s="189">
        <f>T182</f>
        <v>788.039</v>
      </c>
      <c r="U181" s="189">
        <f>U182+U188+U191</f>
        <v>-1059.1</v>
      </c>
      <c r="V181" s="191">
        <f t="shared" si="64"/>
        <v>0</v>
      </c>
      <c r="W181" s="188">
        <f t="shared" si="65"/>
        <v>19430.538999999997</v>
      </c>
      <c r="X181" s="189">
        <f t="shared" si="66"/>
        <v>12558.699999999999</v>
      </c>
      <c r="Y181" s="189">
        <f>Y182+Y185+Y188+Y191</f>
        <v>4368.039</v>
      </c>
      <c r="Z181" s="189">
        <f>Q181+U181</f>
        <v>2503.8</v>
      </c>
      <c r="AA181" s="190"/>
      <c r="AB181" s="188">
        <f t="shared" si="91"/>
        <v>1787</v>
      </c>
      <c r="AC181" s="189">
        <f>AC182+AC185+AC188</f>
        <v>83</v>
      </c>
      <c r="AD181" s="189">
        <f>AD182+AD185+AD188</f>
        <v>1617</v>
      </c>
      <c r="AE181" s="189">
        <f>AE182+AE185+AE188</f>
        <v>0</v>
      </c>
      <c r="AF181" s="189">
        <f>AF182+AF185+AF188</f>
        <v>87</v>
      </c>
      <c r="AG181" s="188">
        <f t="shared" si="92"/>
        <v>21217.538999999997</v>
      </c>
      <c r="AH181" s="189">
        <f t="shared" si="93"/>
        <v>12641.699999999999</v>
      </c>
      <c r="AI181" s="189">
        <f t="shared" si="94"/>
        <v>5985.039</v>
      </c>
      <c r="AJ181" s="189">
        <f t="shared" si="95"/>
        <v>2503.8</v>
      </c>
      <c r="AK181" s="190">
        <f t="shared" si="96"/>
        <v>87</v>
      </c>
      <c r="AL181" s="191">
        <f t="shared" si="84"/>
        <v>-51.6</v>
      </c>
      <c r="AM181" s="173"/>
      <c r="AN181" s="173">
        <f>AN182</f>
        <v>-51.6</v>
      </c>
      <c r="AO181" s="173"/>
      <c r="AP181" s="174"/>
      <c r="AQ181" s="188">
        <f t="shared" si="85"/>
        <v>21165.939</v>
      </c>
      <c r="AR181" s="189">
        <f t="shared" si="86"/>
        <v>12641.699999999999</v>
      </c>
      <c r="AS181" s="189">
        <f t="shared" si="87"/>
        <v>5933.438999999999</v>
      </c>
      <c r="AT181" s="189">
        <f t="shared" si="88"/>
        <v>2503.8</v>
      </c>
      <c r="AU181" s="192">
        <f t="shared" si="89"/>
        <v>87</v>
      </c>
      <c r="AV181" s="304">
        <f>AV182+AV185+AV188+AV191</f>
        <v>20018.899999999998</v>
      </c>
      <c r="AW181" s="194">
        <f t="shared" si="90"/>
        <v>94.5807318068903</v>
      </c>
    </row>
    <row r="182" spans="1:49" ht="17.25" customHeight="1">
      <c r="A182" s="197" t="s">
        <v>243</v>
      </c>
      <c r="B182" s="195" t="s">
        <v>172</v>
      </c>
      <c r="C182" s="195" t="s">
        <v>146</v>
      </c>
      <c r="D182" s="195" t="s">
        <v>244</v>
      </c>
      <c r="E182" s="196"/>
      <c r="F182" s="172">
        <f t="shared" si="82"/>
        <v>11197.2</v>
      </c>
      <c r="G182" s="173">
        <f>G183</f>
        <v>7617.2</v>
      </c>
      <c r="H182" s="173">
        <f>H183</f>
        <v>3580</v>
      </c>
      <c r="I182" s="174"/>
      <c r="J182" s="172">
        <f t="shared" si="62"/>
        <v>428.74</v>
      </c>
      <c r="K182" s="173">
        <f aca="true" t="shared" si="111" ref="K182:M183">K183</f>
        <v>428.74</v>
      </c>
      <c r="L182" s="173">
        <f t="shared" si="111"/>
        <v>0</v>
      </c>
      <c r="M182" s="173">
        <f t="shared" si="111"/>
        <v>0</v>
      </c>
      <c r="N182" s="172">
        <f t="shared" si="63"/>
        <v>11625.939999999999</v>
      </c>
      <c r="O182" s="173">
        <f t="shared" si="58"/>
        <v>8045.94</v>
      </c>
      <c r="P182" s="173">
        <f t="shared" si="58"/>
        <v>3580</v>
      </c>
      <c r="Q182" s="173">
        <f t="shared" si="58"/>
        <v>0</v>
      </c>
      <c r="R182" s="198">
        <f t="shared" si="104"/>
        <v>788.0390000000007</v>
      </c>
      <c r="S182" s="189"/>
      <c r="T182" s="199">
        <f>T183</f>
        <v>788.039</v>
      </c>
      <c r="U182" s="199">
        <f t="shared" si="105"/>
        <v>0</v>
      </c>
      <c r="V182" s="200">
        <f t="shared" si="64"/>
        <v>0</v>
      </c>
      <c r="W182" s="198">
        <f t="shared" si="65"/>
        <v>12413.979</v>
      </c>
      <c r="X182" s="199">
        <f t="shared" si="66"/>
        <v>8045.94</v>
      </c>
      <c r="Y182" s="173">
        <f>Y183</f>
        <v>4368.039</v>
      </c>
      <c r="Z182" s="173">
        <f>Z183</f>
        <v>0</v>
      </c>
      <c r="AA182" s="174"/>
      <c r="AB182" s="188">
        <f t="shared" si="91"/>
        <v>2096</v>
      </c>
      <c r="AC182" s="173">
        <f>AC183</f>
        <v>392</v>
      </c>
      <c r="AD182" s="173">
        <f>AD183</f>
        <v>1617</v>
      </c>
      <c r="AE182" s="173"/>
      <c r="AF182" s="174">
        <f>AF183</f>
        <v>87</v>
      </c>
      <c r="AG182" s="188">
        <f t="shared" si="92"/>
        <v>14509.979</v>
      </c>
      <c r="AH182" s="199">
        <f t="shared" si="93"/>
        <v>8437.939999999999</v>
      </c>
      <c r="AI182" s="199">
        <f t="shared" si="94"/>
        <v>5985.039</v>
      </c>
      <c r="AJ182" s="199">
        <f t="shared" si="95"/>
        <v>0</v>
      </c>
      <c r="AK182" s="201">
        <f t="shared" si="96"/>
        <v>87</v>
      </c>
      <c r="AL182" s="191">
        <f t="shared" si="84"/>
        <v>-51.6</v>
      </c>
      <c r="AM182" s="173"/>
      <c r="AN182" s="173">
        <f>AN183</f>
        <v>-51.6</v>
      </c>
      <c r="AO182" s="173"/>
      <c r="AP182" s="174"/>
      <c r="AQ182" s="188">
        <f t="shared" si="85"/>
        <v>14458.378999999997</v>
      </c>
      <c r="AR182" s="199">
        <f t="shared" si="86"/>
        <v>8437.939999999999</v>
      </c>
      <c r="AS182" s="199">
        <f t="shared" si="87"/>
        <v>5933.438999999999</v>
      </c>
      <c r="AT182" s="199">
        <f t="shared" si="88"/>
        <v>0</v>
      </c>
      <c r="AU182" s="202">
        <f t="shared" si="89"/>
        <v>87</v>
      </c>
      <c r="AV182" s="305">
        <f>AV183</f>
        <v>14245.8</v>
      </c>
      <c r="AW182" s="194">
        <f t="shared" si="90"/>
        <v>98.52971761218878</v>
      </c>
    </row>
    <row r="183" spans="1:49" ht="18.75" customHeight="1">
      <c r="A183" s="197" t="s">
        <v>225</v>
      </c>
      <c r="B183" s="195" t="s">
        <v>172</v>
      </c>
      <c r="C183" s="195" t="s">
        <v>146</v>
      </c>
      <c r="D183" s="195" t="s">
        <v>245</v>
      </c>
      <c r="E183" s="196"/>
      <c r="F183" s="172">
        <f t="shared" si="82"/>
        <v>11197.2</v>
      </c>
      <c r="G183" s="173">
        <f>G184</f>
        <v>7617.2</v>
      </c>
      <c r="H183" s="173">
        <f>H184</f>
        <v>3580</v>
      </c>
      <c r="I183" s="174"/>
      <c r="J183" s="172">
        <f t="shared" si="62"/>
        <v>428.74</v>
      </c>
      <c r="K183" s="173">
        <f t="shared" si="111"/>
        <v>428.74</v>
      </c>
      <c r="L183" s="173">
        <f t="shared" si="111"/>
        <v>0</v>
      </c>
      <c r="M183" s="173">
        <f t="shared" si="111"/>
        <v>0</v>
      </c>
      <c r="N183" s="172">
        <f t="shared" si="63"/>
        <v>11625.939999999999</v>
      </c>
      <c r="O183" s="173">
        <f t="shared" si="58"/>
        <v>8045.94</v>
      </c>
      <c r="P183" s="173">
        <f t="shared" si="58"/>
        <v>3580</v>
      </c>
      <c r="Q183" s="173">
        <f t="shared" si="58"/>
        <v>0</v>
      </c>
      <c r="R183" s="198">
        <f t="shared" si="104"/>
        <v>788.0390000000007</v>
      </c>
      <c r="S183" s="189"/>
      <c r="T183" s="199">
        <f>T184</f>
        <v>788.039</v>
      </c>
      <c r="U183" s="199">
        <f t="shared" si="105"/>
        <v>0</v>
      </c>
      <c r="V183" s="200">
        <f aca="true" t="shared" si="112" ref="V183:V265">AA183</f>
        <v>0</v>
      </c>
      <c r="W183" s="198">
        <f aca="true" t="shared" si="113" ref="W183:W265">X183+Y183+Z183+AA183</f>
        <v>12413.979</v>
      </c>
      <c r="X183" s="199">
        <f t="shared" si="66"/>
        <v>8045.94</v>
      </c>
      <c r="Y183" s="173">
        <f>Y184</f>
        <v>4368.039</v>
      </c>
      <c r="Z183" s="173">
        <f>Z184</f>
        <v>0</v>
      </c>
      <c r="AA183" s="174"/>
      <c r="AB183" s="188">
        <f t="shared" si="91"/>
        <v>2096</v>
      </c>
      <c r="AC183" s="173">
        <f>AC184</f>
        <v>392</v>
      </c>
      <c r="AD183" s="173">
        <f>AD184</f>
        <v>1617</v>
      </c>
      <c r="AE183" s="173"/>
      <c r="AF183" s="174">
        <f>AF184</f>
        <v>87</v>
      </c>
      <c r="AG183" s="188">
        <f t="shared" si="92"/>
        <v>14509.979</v>
      </c>
      <c r="AH183" s="199">
        <f t="shared" si="93"/>
        <v>8437.939999999999</v>
      </c>
      <c r="AI183" s="199">
        <f t="shared" si="94"/>
        <v>5985.039</v>
      </c>
      <c r="AJ183" s="199">
        <f t="shared" si="95"/>
        <v>0</v>
      </c>
      <c r="AK183" s="201">
        <f t="shared" si="96"/>
        <v>87</v>
      </c>
      <c r="AL183" s="191">
        <f t="shared" si="84"/>
        <v>-51.6</v>
      </c>
      <c r="AM183" s="173"/>
      <c r="AN183" s="173">
        <f>AN184</f>
        <v>-51.6</v>
      </c>
      <c r="AO183" s="173"/>
      <c r="AP183" s="174"/>
      <c r="AQ183" s="188">
        <f t="shared" si="85"/>
        <v>14458.378999999997</v>
      </c>
      <c r="AR183" s="199">
        <f t="shared" si="86"/>
        <v>8437.939999999999</v>
      </c>
      <c r="AS183" s="199">
        <f t="shared" si="87"/>
        <v>5933.438999999999</v>
      </c>
      <c r="AT183" s="199">
        <f t="shared" si="88"/>
        <v>0</v>
      </c>
      <c r="AU183" s="202">
        <f t="shared" si="89"/>
        <v>87</v>
      </c>
      <c r="AV183" s="305">
        <f>AV184</f>
        <v>14245.8</v>
      </c>
      <c r="AW183" s="194">
        <f t="shared" si="90"/>
        <v>98.52971761218878</v>
      </c>
    </row>
    <row r="184" spans="1:49" ht="22.5" customHeight="1">
      <c r="A184" s="197" t="s">
        <v>170</v>
      </c>
      <c r="B184" s="195" t="s">
        <v>172</v>
      </c>
      <c r="C184" s="195" t="s">
        <v>146</v>
      </c>
      <c r="D184" s="195" t="s">
        <v>245</v>
      </c>
      <c r="E184" s="196" t="s">
        <v>131</v>
      </c>
      <c r="F184" s="172">
        <f t="shared" si="82"/>
        <v>11197.2</v>
      </c>
      <c r="G184" s="173">
        <f>'[1]прил2'!H187</f>
        <v>7617.2</v>
      </c>
      <c r="H184" s="173">
        <f>'[1]прил2'!I187</f>
        <v>3580</v>
      </c>
      <c r="I184" s="174"/>
      <c r="J184" s="172">
        <f t="shared" si="62"/>
        <v>428.74</v>
      </c>
      <c r="K184" s="173">
        <f>'[1]прил2'!L187</f>
        <v>428.74</v>
      </c>
      <c r="L184" s="173">
        <f>'[1]прил2'!M187</f>
        <v>0</v>
      </c>
      <c r="M184" s="173">
        <f>'[1]прил2'!N187</f>
        <v>0</v>
      </c>
      <c r="N184" s="172">
        <f t="shared" si="63"/>
        <v>11625.939999999999</v>
      </c>
      <c r="O184" s="173">
        <f t="shared" si="58"/>
        <v>8045.94</v>
      </c>
      <c r="P184" s="173">
        <f t="shared" si="58"/>
        <v>3580</v>
      </c>
      <c r="Q184" s="173">
        <f t="shared" si="58"/>
        <v>0</v>
      </c>
      <c r="R184" s="198">
        <f t="shared" si="104"/>
        <v>788.0390000000007</v>
      </c>
      <c r="S184" s="189"/>
      <c r="T184" s="199">
        <v>788.039</v>
      </c>
      <c r="U184" s="199">
        <f t="shared" si="105"/>
        <v>0</v>
      </c>
      <c r="V184" s="200">
        <f t="shared" si="112"/>
        <v>0</v>
      </c>
      <c r="W184" s="198">
        <f t="shared" si="113"/>
        <v>12413.979</v>
      </c>
      <c r="X184" s="199">
        <f t="shared" si="66"/>
        <v>8045.94</v>
      </c>
      <c r="Y184" s="173">
        <f>P184+T184</f>
        <v>4368.039</v>
      </c>
      <c r="Z184" s="173">
        <v>0</v>
      </c>
      <c r="AA184" s="174"/>
      <c r="AB184" s="188">
        <f t="shared" si="91"/>
        <v>2096</v>
      </c>
      <c r="AC184" s="173">
        <v>392</v>
      </c>
      <c r="AD184" s="173">
        <v>1617</v>
      </c>
      <c r="AE184" s="173"/>
      <c r="AF184" s="174">
        <v>87</v>
      </c>
      <c r="AG184" s="188">
        <f t="shared" si="92"/>
        <v>14509.979</v>
      </c>
      <c r="AH184" s="199">
        <f t="shared" si="93"/>
        <v>8437.939999999999</v>
      </c>
      <c r="AI184" s="199">
        <f t="shared" si="94"/>
        <v>5985.039</v>
      </c>
      <c r="AJ184" s="199">
        <f t="shared" si="95"/>
        <v>0</v>
      </c>
      <c r="AK184" s="201">
        <f t="shared" si="96"/>
        <v>87</v>
      </c>
      <c r="AL184" s="191">
        <f t="shared" si="84"/>
        <v>-51.6</v>
      </c>
      <c r="AM184" s="173"/>
      <c r="AN184" s="173">
        <f>прил2!AO242</f>
        <v>-51.6</v>
      </c>
      <c r="AO184" s="173"/>
      <c r="AP184" s="174"/>
      <c r="AQ184" s="188">
        <f t="shared" si="85"/>
        <v>14458.378999999997</v>
      </c>
      <c r="AR184" s="199">
        <f t="shared" si="86"/>
        <v>8437.939999999999</v>
      </c>
      <c r="AS184" s="199">
        <f t="shared" si="87"/>
        <v>5933.438999999999</v>
      </c>
      <c r="AT184" s="199">
        <f t="shared" si="88"/>
        <v>0</v>
      </c>
      <c r="AU184" s="202">
        <f t="shared" si="89"/>
        <v>87</v>
      </c>
      <c r="AV184" s="215">
        <v>14245.8</v>
      </c>
      <c r="AW184" s="194">
        <f t="shared" si="90"/>
        <v>98.52971761218878</v>
      </c>
    </row>
    <row r="185" spans="1:49" ht="15.75" customHeight="1">
      <c r="A185" s="197" t="s">
        <v>247</v>
      </c>
      <c r="B185" s="195" t="s">
        <v>172</v>
      </c>
      <c r="C185" s="195" t="s">
        <v>146</v>
      </c>
      <c r="D185" s="195" t="s">
        <v>248</v>
      </c>
      <c r="E185" s="196"/>
      <c r="F185" s="172">
        <f t="shared" si="82"/>
        <v>568.1</v>
      </c>
      <c r="G185" s="173">
        <f>G186</f>
        <v>568.1</v>
      </c>
      <c r="H185" s="173"/>
      <c r="I185" s="174"/>
      <c r="J185" s="172">
        <f t="shared" si="62"/>
        <v>0</v>
      </c>
      <c r="K185" s="173">
        <f aca="true" t="shared" si="114" ref="K185:M186">K186</f>
        <v>0</v>
      </c>
      <c r="L185" s="173">
        <f t="shared" si="114"/>
        <v>0</v>
      </c>
      <c r="M185" s="173">
        <f t="shared" si="114"/>
        <v>0</v>
      </c>
      <c r="N185" s="172">
        <f t="shared" si="63"/>
        <v>568.1</v>
      </c>
      <c r="O185" s="173">
        <f t="shared" si="58"/>
        <v>568.1</v>
      </c>
      <c r="P185" s="173">
        <f t="shared" si="58"/>
        <v>0</v>
      </c>
      <c r="Q185" s="173">
        <f t="shared" si="58"/>
        <v>0</v>
      </c>
      <c r="R185" s="198">
        <f t="shared" si="104"/>
        <v>0</v>
      </c>
      <c r="S185" s="199"/>
      <c r="T185" s="199">
        <f t="shared" si="103"/>
        <v>0</v>
      </c>
      <c r="U185" s="199">
        <f t="shared" si="105"/>
        <v>0</v>
      </c>
      <c r="V185" s="200">
        <f t="shared" si="112"/>
        <v>0</v>
      </c>
      <c r="W185" s="198">
        <f t="shared" si="113"/>
        <v>568.1</v>
      </c>
      <c r="X185" s="199">
        <f t="shared" si="66"/>
        <v>568.1</v>
      </c>
      <c r="Y185" s="199">
        <f>Y186</f>
        <v>0</v>
      </c>
      <c r="Z185" s="173">
        <f>Z186</f>
        <v>0</v>
      </c>
      <c r="AA185" s="174"/>
      <c r="AB185" s="188">
        <f t="shared" si="91"/>
        <v>390</v>
      </c>
      <c r="AC185" s="173">
        <f>AC186</f>
        <v>390</v>
      </c>
      <c r="AD185" s="173"/>
      <c r="AE185" s="173"/>
      <c r="AF185" s="174"/>
      <c r="AG185" s="188">
        <f t="shared" si="92"/>
        <v>958.1</v>
      </c>
      <c r="AH185" s="199">
        <f t="shared" si="93"/>
        <v>958.1</v>
      </c>
      <c r="AI185" s="199">
        <f t="shared" si="94"/>
        <v>0</v>
      </c>
      <c r="AJ185" s="199">
        <f t="shared" si="95"/>
        <v>0</v>
      </c>
      <c r="AK185" s="201">
        <f t="shared" si="96"/>
        <v>0</v>
      </c>
      <c r="AL185" s="191">
        <f t="shared" si="84"/>
        <v>0</v>
      </c>
      <c r="AM185" s="173"/>
      <c r="AN185" s="173"/>
      <c r="AO185" s="173"/>
      <c r="AP185" s="174"/>
      <c r="AQ185" s="188">
        <f t="shared" si="85"/>
        <v>958.1</v>
      </c>
      <c r="AR185" s="199">
        <f t="shared" si="86"/>
        <v>958.1</v>
      </c>
      <c r="AS185" s="199">
        <f t="shared" si="87"/>
        <v>0</v>
      </c>
      <c r="AT185" s="199">
        <f t="shared" si="88"/>
        <v>0</v>
      </c>
      <c r="AU185" s="202">
        <f t="shared" si="89"/>
        <v>0</v>
      </c>
      <c r="AV185" s="305">
        <f>AV186</f>
        <v>752.1</v>
      </c>
      <c r="AW185" s="194">
        <f t="shared" si="90"/>
        <v>78.49911282747104</v>
      </c>
    </row>
    <row r="186" spans="1:49" ht="19.5" customHeight="1">
      <c r="A186" s="197" t="s">
        <v>225</v>
      </c>
      <c r="B186" s="195" t="s">
        <v>172</v>
      </c>
      <c r="C186" s="195" t="s">
        <v>146</v>
      </c>
      <c r="D186" s="195" t="s">
        <v>249</v>
      </c>
      <c r="E186" s="196"/>
      <c r="F186" s="172">
        <f t="shared" si="82"/>
        <v>568.1</v>
      </c>
      <c r="G186" s="173">
        <f>G187</f>
        <v>568.1</v>
      </c>
      <c r="H186" s="173"/>
      <c r="I186" s="174"/>
      <c r="J186" s="172">
        <f t="shared" si="62"/>
        <v>0</v>
      </c>
      <c r="K186" s="173">
        <f t="shared" si="114"/>
        <v>0</v>
      </c>
      <c r="L186" s="173">
        <f t="shared" si="114"/>
        <v>0</v>
      </c>
      <c r="M186" s="173">
        <f t="shared" si="114"/>
        <v>0</v>
      </c>
      <c r="N186" s="172">
        <f t="shared" si="63"/>
        <v>568.1</v>
      </c>
      <c r="O186" s="173">
        <f t="shared" si="58"/>
        <v>568.1</v>
      </c>
      <c r="P186" s="173">
        <f t="shared" si="58"/>
        <v>0</v>
      </c>
      <c r="Q186" s="173">
        <f t="shared" si="58"/>
        <v>0</v>
      </c>
      <c r="R186" s="198">
        <f t="shared" si="104"/>
        <v>0</v>
      </c>
      <c r="S186" s="199"/>
      <c r="T186" s="199">
        <f t="shared" si="103"/>
        <v>0</v>
      </c>
      <c r="U186" s="199">
        <f t="shared" si="105"/>
        <v>0</v>
      </c>
      <c r="V186" s="200">
        <f t="shared" si="112"/>
        <v>0</v>
      </c>
      <c r="W186" s="198">
        <f t="shared" si="113"/>
        <v>568.1</v>
      </c>
      <c r="X186" s="199">
        <f t="shared" si="66"/>
        <v>568.1</v>
      </c>
      <c r="Y186" s="199">
        <f>Y187</f>
        <v>0</v>
      </c>
      <c r="Z186" s="173">
        <f>Z187</f>
        <v>0</v>
      </c>
      <c r="AA186" s="174"/>
      <c r="AB186" s="188">
        <f t="shared" si="91"/>
        <v>390</v>
      </c>
      <c r="AC186" s="173">
        <f>AC187</f>
        <v>390</v>
      </c>
      <c r="AD186" s="173"/>
      <c r="AE186" s="173"/>
      <c r="AF186" s="174"/>
      <c r="AG186" s="188">
        <f t="shared" si="92"/>
        <v>958.1</v>
      </c>
      <c r="AH186" s="199">
        <f t="shared" si="93"/>
        <v>958.1</v>
      </c>
      <c r="AI186" s="199">
        <f t="shared" si="94"/>
        <v>0</v>
      </c>
      <c r="AJ186" s="199">
        <f t="shared" si="95"/>
        <v>0</v>
      </c>
      <c r="AK186" s="201">
        <f t="shared" si="96"/>
        <v>0</v>
      </c>
      <c r="AL186" s="191">
        <f t="shared" si="84"/>
        <v>0</v>
      </c>
      <c r="AM186" s="173"/>
      <c r="AN186" s="173"/>
      <c r="AO186" s="173"/>
      <c r="AP186" s="174"/>
      <c r="AQ186" s="188">
        <f t="shared" si="85"/>
        <v>958.1</v>
      </c>
      <c r="AR186" s="199">
        <f t="shared" si="86"/>
        <v>958.1</v>
      </c>
      <c r="AS186" s="199">
        <f t="shared" si="87"/>
        <v>0</v>
      </c>
      <c r="AT186" s="199">
        <f t="shared" si="88"/>
        <v>0</v>
      </c>
      <c r="AU186" s="202">
        <f t="shared" si="89"/>
        <v>0</v>
      </c>
      <c r="AV186" s="305">
        <f>AV187</f>
        <v>752.1</v>
      </c>
      <c r="AW186" s="194">
        <f t="shared" si="90"/>
        <v>78.49911282747104</v>
      </c>
    </row>
    <row r="187" spans="1:49" ht="18.75" customHeight="1">
      <c r="A187" s="197" t="s">
        <v>170</v>
      </c>
      <c r="B187" s="195" t="s">
        <v>172</v>
      </c>
      <c r="C187" s="195" t="s">
        <v>146</v>
      </c>
      <c r="D187" s="195" t="s">
        <v>249</v>
      </c>
      <c r="E187" s="196" t="s">
        <v>131</v>
      </c>
      <c r="F187" s="172">
        <f t="shared" si="82"/>
        <v>568.1</v>
      </c>
      <c r="G187" s="173">
        <f>'[1]прил2'!H190</f>
        <v>568.1</v>
      </c>
      <c r="H187" s="173"/>
      <c r="I187" s="174"/>
      <c r="J187" s="172">
        <f t="shared" si="62"/>
        <v>0</v>
      </c>
      <c r="K187" s="173">
        <f>'[1]прил2'!L190</f>
        <v>0</v>
      </c>
      <c r="L187" s="173">
        <f>'[1]прил2'!M190</f>
        <v>0</v>
      </c>
      <c r="M187" s="173">
        <f>'[1]прил2'!N190</f>
        <v>0</v>
      </c>
      <c r="N187" s="172">
        <f t="shared" si="63"/>
        <v>568.1</v>
      </c>
      <c r="O187" s="173">
        <f aca="true" t="shared" si="115" ref="O187:Q269">G187+K187</f>
        <v>568.1</v>
      </c>
      <c r="P187" s="173">
        <f t="shared" si="115"/>
        <v>0</v>
      </c>
      <c r="Q187" s="173">
        <f t="shared" si="115"/>
        <v>0</v>
      </c>
      <c r="R187" s="198">
        <f t="shared" si="104"/>
        <v>0</v>
      </c>
      <c r="S187" s="199"/>
      <c r="T187" s="199">
        <f t="shared" si="103"/>
        <v>0</v>
      </c>
      <c r="U187" s="199">
        <f t="shared" si="105"/>
        <v>0</v>
      </c>
      <c r="V187" s="200">
        <f t="shared" si="112"/>
        <v>0</v>
      </c>
      <c r="W187" s="198">
        <f t="shared" si="113"/>
        <v>568.1</v>
      </c>
      <c r="X187" s="199">
        <f t="shared" si="66"/>
        <v>568.1</v>
      </c>
      <c r="Y187" s="199">
        <v>0</v>
      </c>
      <c r="Z187" s="173">
        <v>0</v>
      </c>
      <c r="AA187" s="174"/>
      <c r="AB187" s="188">
        <f t="shared" si="91"/>
        <v>390</v>
      </c>
      <c r="AC187" s="173">
        <v>390</v>
      </c>
      <c r="AD187" s="173"/>
      <c r="AE187" s="173"/>
      <c r="AF187" s="174"/>
      <c r="AG187" s="188">
        <f t="shared" si="92"/>
        <v>958.1</v>
      </c>
      <c r="AH187" s="199">
        <f t="shared" si="93"/>
        <v>958.1</v>
      </c>
      <c r="AI187" s="199">
        <f t="shared" si="94"/>
        <v>0</v>
      </c>
      <c r="AJ187" s="199">
        <f t="shared" si="95"/>
        <v>0</v>
      </c>
      <c r="AK187" s="201">
        <f t="shared" si="96"/>
        <v>0</v>
      </c>
      <c r="AL187" s="191">
        <f t="shared" si="84"/>
        <v>0</v>
      </c>
      <c r="AM187" s="173"/>
      <c r="AN187" s="173"/>
      <c r="AO187" s="173"/>
      <c r="AP187" s="174"/>
      <c r="AQ187" s="188">
        <f t="shared" si="85"/>
        <v>958.1</v>
      </c>
      <c r="AR187" s="199">
        <f t="shared" si="86"/>
        <v>958.1</v>
      </c>
      <c r="AS187" s="199">
        <f t="shared" si="87"/>
        <v>0</v>
      </c>
      <c r="AT187" s="199">
        <f t="shared" si="88"/>
        <v>0</v>
      </c>
      <c r="AU187" s="202">
        <f t="shared" si="89"/>
        <v>0</v>
      </c>
      <c r="AV187" s="215">
        <v>752.1</v>
      </c>
      <c r="AW187" s="194">
        <f t="shared" si="90"/>
        <v>78.49911282747104</v>
      </c>
    </row>
    <row r="188" spans="1:49" ht="15">
      <c r="A188" s="197" t="s">
        <v>250</v>
      </c>
      <c r="B188" s="195" t="s">
        <v>172</v>
      </c>
      <c r="C188" s="195" t="s">
        <v>146</v>
      </c>
      <c r="D188" s="195" t="s">
        <v>251</v>
      </c>
      <c r="E188" s="196"/>
      <c r="F188" s="172">
        <f t="shared" si="82"/>
        <v>3563.6</v>
      </c>
      <c r="G188" s="173">
        <f>G189</f>
        <v>3563.6</v>
      </c>
      <c r="H188" s="173"/>
      <c r="I188" s="174"/>
      <c r="J188" s="172">
        <f t="shared" si="62"/>
        <v>381.06</v>
      </c>
      <c r="K188" s="173">
        <f aca="true" t="shared" si="116" ref="K188:M189">K189</f>
        <v>381.06</v>
      </c>
      <c r="L188" s="173">
        <f t="shared" si="116"/>
        <v>0</v>
      </c>
      <c r="M188" s="173">
        <f t="shared" si="116"/>
        <v>0</v>
      </c>
      <c r="N188" s="172">
        <f t="shared" si="63"/>
        <v>3944.66</v>
      </c>
      <c r="O188" s="173">
        <f t="shared" si="115"/>
        <v>3944.66</v>
      </c>
      <c r="P188" s="173">
        <f t="shared" si="115"/>
        <v>0</v>
      </c>
      <c r="Q188" s="173">
        <f t="shared" si="115"/>
        <v>0</v>
      </c>
      <c r="R188" s="198">
        <f t="shared" si="104"/>
        <v>0</v>
      </c>
      <c r="S188" s="199"/>
      <c r="T188" s="199">
        <f t="shared" si="103"/>
        <v>0</v>
      </c>
      <c r="U188" s="199">
        <f t="shared" si="105"/>
        <v>0</v>
      </c>
      <c r="V188" s="200">
        <f t="shared" si="112"/>
        <v>0</v>
      </c>
      <c r="W188" s="198">
        <f t="shared" si="113"/>
        <v>3944.66</v>
      </c>
      <c r="X188" s="199">
        <f aca="true" t="shared" si="117" ref="X188:X258">SUM(O188,S188)</f>
        <v>3944.66</v>
      </c>
      <c r="Y188" s="199">
        <f>Y189</f>
        <v>0</v>
      </c>
      <c r="Z188" s="173">
        <f>Z189</f>
        <v>0</v>
      </c>
      <c r="AA188" s="174"/>
      <c r="AB188" s="188">
        <f t="shared" si="91"/>
        <v>-699</v>
      </c>
      <c r="AC188" s="173">
        <f>AC189</f>
        <v>-699</v>
      </c>
      <c r="AD188" s="173"/>
      <c r="AE188" s="173"/>
      <c r="AF188" s="174"/>
      <c r="AG188" s="188">
        <f t="shared" si="92"/>
        <v>3245.66</v>
      </c>
      <c r="AH188" s="199">
        <f t="shared" si="93"/>
        <v>3245.66</v>
      </c>
      <c r="AI188" s="199">
        <f t="shared" si="94"/>
        <v>0</v>
      </c>
      <c r="AJ188" s="199">
        <f t="shared" si="95"/>
        <v>0</v>
      </c>
      <c r="AK188" s="201">
        <f t="shared" si="96"/>
        <v>0</v>
      </c>
      <c r="AL188" s="191">
        <f t="shared" si="84"/>
        <v>0</v>
      </c>
      <c r="AM188" s="173"/>
      <c r="AN188" s="173"/>
      <c r="AO188" s="173"/>
      <c r="AP188" s="174"/>
      <c r="AQ188" s="188">
        <f t="shared" si="85"/>
        <v>3245.66</v>
      </c>
      <c r="AR188" s="199">
        <f t="shared" si="86"/>
        <v>3245.66</v>
      </c>
      <c r="AS188" s="199">
        <f t="shared" si="87"/>
        <v>0</v>
      </c>
      <c r="AT188" s="199">
        <f t="shared" si="88"/>
        <v>0</v>
      </c>
      <c r="AU188" s="202">
        <f t="shared" si="89"/>
        <v>0</v>
      </c>
      <c r="AV188" s="305">
        <f>AV189</f>
        <v>3221.9</v>
      </c>
      <c r="AW188" s="194">
        <f t="shared" si="90"/>
        <v>99.26794550260965</v>
      </c>
    </row>
    <row r="189" spans="1:49" ht="15" customHeight="1">
      <c r="A189" s="197" t="s">
        <v>225</v>
      </c>
      <c r="B189" s="195" t="s">
        <v>172</v>
      </c>
      <c r="C189" s="195" t="s">
        <v>146</v>
      </c>
      <c r="D189" s="195" t="s">
        <v>252</v>
      </c>
      <c r="E189" s="196"/>
      <c r="F189" s="172">
        <f t="shared" si="82"/>
        <v>3563.6</v>
      </c>
      <c r="G189" s="173">
        <f>G190</f>
        <v>3563.6</v>
      </c>
      <c r="H189" s="173"/>
      <c r="I189" s="174"/>
      <c r="J189" s="172">
        <f t="shared" si="62"/>
        <v>381.06</v>
      </c>
      <c r="K189" s="173">
        <f t="shared" si="116"/>
        <v>381.06</v>
      </c>
      <c r="L189" s="173">
        <f t="shared" si="116"/>
        <v>0</v>
      </c>
      <c r="M189" s="173">
        <f t="shared" si="116"/>
        <v>0</v>
      </c>
      <c r="N189" s="172">
        <f t="shared" si="63"/>
        <v>3944.66</v>
      </c>
      <c r="O189" s="173">
        <f t="shared" si="115"/>
        <v>3944.66</v>
      </c>
      <c r="P189" s="173">
        <f t="shared" si="115"/>
        <v>0</v>
      </c>
      <c r="Q189" s="173">
        <f t="shared" si="115"/>
        <v>0</v>
      </c>
      <c r="R189" s="198">
        <f t="shared" si="104"/>
        <v>0</v>
      </c>
      <c r="S189" s="199"/>
      <c r="T189" s="199">
        <f t="shared" si="103"/>
        <v>0</v>
      </c>
      <c r="U189" s="199">
        <f t="shared" si="105"/>
        <v>0</v>
      </c>
      <c r="V189" s="200">
        <f t="shared" si="112"/>
        <v>0</v>
      </c>
      <c r="W189" s="198">
        <f t="shared" si="113"/>
        <v>3944.66</v>
      </c>
      <c r="X189" s="199">
        <f t="shared" si="117"/>
        <v>3944.66</v>
      </c>
      <c r="Y189" s="199">
        <f>Y190</f>
        <v>0</v>
      </c>
      <c r="Z189" s="173">
        <f>Z190</f>
        <v>0</v>
      </c>
      <c r="AA189" s="174"/>
      <c r="AB189" s="188">
        <f t="shared" si="91"/>
        <v>-699</v>
      </c>
      <c r="AC189" s="173">
        <f>AC190</f>
        <v>-699</v>
      </c>
      <c r="AD189" s="173"/>
      <c r="AE189" s="173"/>
      <c r="AF189" s="174"/>
      <c r="AG189" s="188">
        <f t="shared" si="92"/>
        <v>3245.66</v>
      </c>
      <c r="AH189" s="199">
        <f t="shared" si="93"/>
        <v>3245.66</v>
      </c>
      <c r="AI189" s="199">
        <f t="shared" si="94"/>
        <v>0</v>
      </c>
      <c r="AJ189" s="199">
        <f t="shared" si="95"/>
        <v>0</v>
      </c>
      <c r="AK189" s="201">
        <f t="shared" si="96"/>
        <v>0</v>
      </c>
      <c r="AL189" s="191">
        <f t="shared" si="84"/>
        <v>0</v>
      </c>
      <c r="AM189" s="173"/>
      <c r="AN189" s="173"/>
      <c r="AO189" s="173"/>
      <c r="AP189" s="174"/>
      <c r="AQ189" s="188">
        <f t="shared" si="85"/>
        <v>3245.66</v>
      </c>
      <c r="AR189" s="199">
        <f t="shared" si="86"/>
        <v>3245.66</v>
      </c>
      <c r="AS189" s="199">
        <f t="shared" si="87"/>
        <v>0</v>
      </c>
      <c r="AT189" s="199">
        <f t="shared" si="88"/>
        <v>0</v>
      </c>
      <c r="AU189" s="202">
        <f t="shared" si="89"/>
        <v>0</v>
      </c>
      <c r="AV189" s="305">
        <f>AV190</f>
        <v>3221.9</v>
      </c>
      <c r="AW189" s="194">
        <f t="shared" si="90"/>
        <v>99.26794550260965</v>
      </c>
    </row>
    <row r="190" spans="1:49" ht="19.5" customHeight="1">
      <c r="A190" s="197" t="s">
        <v>170</v>
      </c>
      <c r="B190" s="195" t="s">
        <v>172</v>
      </c>
      <c r="C190" s="195" t="s">
        <v>146</v>
      </c>
      <c r="D190" s="195" t="s">
        <v>252</v>
      </c>
      <c r="E190" s="196" t="s">
        <v>131</v>
      </c>
      <c r="F190" s="172">
        <f t="shared" si="82"/>
        <v>3563.6</v>
      </c>
      <c r="G190" s="173">
        <f>'[1]прил2'!H193</f>
        <v>3563.6</v>
      </c>
      <c r="H190" s="173"/>
      <c r="I190" s="174"/>
      <c r="J190" s="172">
        <f t="shared" si="62"/>
        <v>381.06</v>
      </c>
      <c r="K190" s="173">
        <f>'[1]прил2'!L193</f>
        <v>381.06</v>
      </c>
      <c r="L190" s="173">
        <f>'[1]прил2'!M193</f>
        <v>0</v>
      </c>
      <c r="M190" s="173">
        <f>'[1]прил2'!N193</f>
        <v>0</v>
      </c>
      <c r="N190" s="172">
        <f t="shared" si="63"/>
        <v>3944.66</v>
      </c>
      <c r="O190" s="173">
        <f t="shared" si="115"/>
        <v>3944.66</v>
      </c>
      <c r="P190" s="173">
        <f t="shared" si="115"/>
        <v>0</v>
      </c>
      <c r="Q190" s="173">
        <f t="shared" si="115"/>
        <v>0</v>
      </c>
      <c r="R190" s="198">
        <f t="shared" si="104"/>
        <v>0</v>
      </c>
      <c r="S190" s="199"/>
      <c r="T190" s="199">
        <f t="shared" si="103"/>
        <v>0</v>
      </c>
      <c r="U190" s="199">
        <f t="shared" si="105"/>
        <v>0</v>
      </c>
      <c r="V190" s="200">
        <f t="shared" si="112"/>
        <v>0</v>
      </c>
      <c r="W190" s="198">
        <f t="shared" si="113"/>
        <v>3944.66</v>
      </c>
      <c r="X190" s="199">
        <f t="shared" si="117"/>
        <v>3944.66</v>
      </c>
      <c r="Y190" s="199">
        <v>0</v>
      </c>
      <c r="Z190" s="173">
        <v>0</v>
      </c>
      <c r="AA190" s="174"/>
      <c r="AB190" s="188">
        <f t="shared" si="91"/>
        <v>-699</v>
      </c>
      <c r="AC190" s="173">
        <v>-699</v>
      </c>
      <c r="AD190" s="173"/>
      <c r="AE190" s="173"/>
      <c r="AF190" s="174"/>
      <c r="AG190" s="188">
        <f t="shared" si="92"/>
        <v>3245.66</v>
      </c>
      <c r="AH190" s="199">
        <f t="shared" si="93"/>
        <v>3245.66</v>
      </c>
      <c r="AI190" s="199">
        <f t="shared" si="94"/>
        <v>0</v>
      </c>
      <c r="AJ190" s="199">
        <f t="shared" si="95"/>
        <v>0</v>
      </c>
      <c r="AK190" s="201">
        <f t="shared" si="96"/>
        <v>0</v>
      </c>
      <c r="AL190" s="191">
        <f t="shared" si="84"/>
        <v>0</v>
      </c>
      <c r="AM190" s="173"/>
      <c r="AN190" s="173"/>
      <c r="AO190" s="173"/>
      <c r="AP190" s="174"/>
      <c r="AQ190" s="188">
        <f t="shared" si="85"/>
        <v>3245.66</v>
      </c>
      <c r="AR190" s="199">
        <f t="shared" si="86"/>
        <v>3245.66</v>
      </c>
      <c r="AS190" s="199">
        <f t="shared" si="87"/>
        <v>0</v>
      </c>
      <c r="AT190" s="199">
        <f t="shared" si="88"/>
        <v>0</v>
      </c>
      <c r="AU190" s="202">
        <f t="shared" si="89"/>
        <v>0</v>
      </c>
      <c r="AV190" s="215">
        <v>3221.9</v>
      </c>
      <c r="AW190" s="194">
        <f t="shared" si="90"/>
        <v>99.26794550260965</v>
      </c>
    </row>
    <row r="191" spans="1:49" ht="42.75" customHeight="1">
      <c r="A191" s="197" t="s">
        <v>253</v>
      </c>
      <c r="B191" s="195" t="s">
        <v>172</v>
      </c>
      <c r="C191" s="195" t="s">
        <v>146</v>
      </c>
      <c r="D191" s="195" t="s">
        <v>254</v>
      </c>
      <c r="E191" s="196"/>
      <c r="F191" s="172">
        <f t="shared" si="82"/>
        <v>3562.9</v>
      </c>
      <c r="G191" s="173"/>
      <c r="H191" s="173"/>
      <c r="I191" s="174">
        <f>I192</f>
        <v>3562.9</v>
      </c>
      <c r="J191" s="172">
        <f t="shared" si="62"/>
        <v>0</v>
      </c>
      <c r="K191" s="173">
        <f>K192</f>
        <v>0</v>
      </c>
      <c r="L191" s="173">
        <f>L192</f>
        <v>0</v>
      </c>
      <c r="M191" s="173">
        <f>M192</f>
        <v>0</v>
      </c>
      <c r="N191" s="172">
        <f t="shared" si="63"/>
        <v>3562.9</v>
      </c>
      <c r="O191" s="173">
        <f t="shared" si="115"/>
        <v>0</v>
      </c>
      <c r="P191" s="173">
        <f t="shared" si="115"/>
        <v>0</v>
      </c>
      <c r="Q191" s="173">
        <f t="shared" si="115"/>
        <v>3562.9</v>
      </c>
      <c r="R191" s="198">
        <f>SUM(S191:V191)</f>
        <v>-1059.1</v>
      </c>
      <c r="S191" s="199"/>
      <c r="T191" s="199">
        <f t="shared" si="103"/>
        <v>0</v>
      </c>
      <c r="U191" s="199">
        <f>U192</f>
        <v>-1059.1</v>
      </c>
      <c r="V191" s="200">
        <f>V192</f>
        <v>0</v>
      </c>
      <c r="W191" s="198">
        <f t="shared" si="113"/>
        <v>2503.8</v>
      </c>
      <c r="X191" s="199">
        <f t="shared" si="117"/>
        <v>0</v>
      </c>
      <c r="Y191" s="199">
        <f>Y192</f>
        <v>0</v>
      </c>
      <c r="Z191" s="173">
        <f>Z192</f>
        <v>2503.8</v>
      </c>
      <c r="AA191" s="174"/>
      <c r="AB191" s="188">
        <f t="shared" si="91"/>
        <v>0</v>
      </c>
      <c r="AC191" s="173"/>
      <c r="AD191" s="173"/>
      <c r="AE191" s="173"/>
      <c r="AF191" s="174"/>
      <c r="AG191" s="188">
        <f t="shared" si="92"/>
        <v>2503.8</v>
      </c>
      <c r="AH191" s="199">
        <f t="shared" si="93"/>
        <v>0</v>
      </c>
      <c r="AI191" s="199">
        <f t="shared" si="94"/>
        <v>0</v>
      </c>
      <c r="AJ191" s="199">
        <f t="shared" si="95"/>
        <v>2503.8</v>
      </c>
      <c r="AK191" s="201">
        <f t="shared" si="96"/>
        <v>0</v>
      </c>
      <c r="AL191" s="191">
        <f t="shared" si="84"/>
        <v>0</v>
      </c>
      <c r="AM191" s="173"/>
      <c r="AN191" s="173"/>
      <c r="AO191" s="173"/>
      <c r="AP191" s="174"/>
      <c r="AQ191" s="188">
        <f t="shared" si="85"/>
        <v>2503.8</v>
      </c>
      <c r="AR191" s="199">
        <f t="shared" si="86"/>
        <v>0</v>
      </c>
      <c r="AS191" s="199">
        <f t="shared" si="87"/>
        <v>0</v>
      </c>
      <c r="AT191" s="199">
        <f t="shared" si="88"/>
        <v>2503.8</v>
      </c>
      <c r="AU191" s="202">
        <f t="shared" si="89"/>
        <v>0</v>
      </c>
      <c r="AV191" s="305">
        <f>AV192</f>
        <v>1799.1</v>
      </c>
      <c r="AW191" s="194">
        <f t="shared" si="90"/>
        <v>71.8547807332854</v>
      </c>
    </row>
    <row r="192" spans="1:49" ht="18.75" customHeight="1">
      <c r="A192" s="197" t="s">
        <v>170</v>
      </c>
      <c r="B192" s="195" t="s">
        <v>172</v>
      </c>
      <c r="C192" s="195" t="s">
        <v>146</v>
      </c>
      <c r="D192" s="195" t="s">
        <v>254</v>
      </c>
      <c r="E192" s="196" t="s">
        <v>131</v>
      </c>
      <c r="F192" s="172">
        <f t="shared" si="82"/>
        <v>3562.9</v>
      </c>
      <c r="G192" s="173"/>
      <c r="H192" s="173"/>
      <c r="I192" s="174">
        <f>'[1]прил2'!J195</f>
        <v>3562.9</v>
      </c>
      <c r="J192" s="172">
        <f t="shared" si="62"/>
        <v>0</v>
      </c>
      <c r="K192" s="173">
        <f>'[1]прил2'!L195</f>
        <v>0</v>
      </c>
      <c r="L192" s="173">
        <f>'[1]прил2'!M195</f>
        <v>0</v>
      </c>
      <c r="M192" s="173">
        <f>'[1]прил2'!N195</f>
        <v>0</v>
      </c>
      <c r="N192" s="172">
        <f t="shared" si="63"/>
        <v>3562.9</v>
      </c>
      <c r="O192" s="173">
        <f t="shared" si="115"/>
        <v>0</v>
      </c>
      <c r="P192" s="173">
        <f t="shared" si="115"/>
        <v>0</v>
      </c>
      <c r="Q192" s="173">
        <f t="shared" si="115"/>
        <v>3562.9</v>
      </c>
      <c r="R192" s="198">
        <f>SUM(S192:V192)</f>
        <v>-1059.1</v>
      </c>
      <c r="S192" s="199"/>
      <c r="T192" s="199">
        <f t="shared" si="103"/>
        <v>0</v>
      </c>
      <c r="U192" s="199">
        <v>-1059.1</v>
      </c>
      <c r="V192" s="200"/>
      <c r="W192" s="198">
        <f t="shared" si="113"/>
        <v>2503.8</v>
      </c>
      <c r="X192" s="199">
        <f t="shared" si="117"/>
        <v>0</v>
      </c>
      <c r="Y192" s="199">
        <v>0</v>
      </c>
      <c r="Z192" s="173">
        <f>Q192+U192</f>
        <v>2503.8</v>
      </c>
      <c r="AA192" s="174"/>
      <c r="AB192" s="188">
        <f t="shared" si="91"/>
        <v>0</v>
      </c>
      <c r="AC192" s="173"/>
      <c r="AD192" s="173"/>
      <c r="AE192" s="173"/>
      <c r="AF192" s="174"/>
      <c r="AG192" s="188">
        <f t="shared" si="92"/>
        <v>2503.8</v>
      </c>
      <c r="AH192" s="199">
        <f t="shared" si="93"/>
        <v>0</v>
      </c>
      <c r="AI192" s="199">
        <f t="shared" si="94"/>
        <v>0</v>
      </c>
      <c r="AJ192" s="199">
        <f t="shared" si="95"/>
        <v>2503.8</v>
      </c>
      <c r="AK192" s="201">
        <f t="shared" si="96"/>
        <v>0</v>
      </c>
      <c r="AL192" s="191">
        <f t="shared" si="84"/>
        <v>0</v>
      </c>
      <c r="AM192" s="173"/>
      <c r="AN192" s="173"/>
      <c r="AO192" s="173"/>
      <c r="AP192" s="174"/>
      <c r="AQ192" s="188">
        <f t="shared" si="85"/>
        <v>2503.8</v>
      </c>
      <c r="AR192" s="199">
        <f t="shared" si="86"/>
        <v>0</v>
      </c>
      <c r="AS192" s="199">
        <f t="shared" si="87"/>
        <v>0</v>
      </c>
      <c r="AT192" s="199">
        <f t="shared" si="88"/>
        <v>2503.8</v>
      </c>
      <c r="AU192" s="202">
        <f t="shared" si="89"/>
        <v>0</v>
      </c>
      <c r="AV192" s="215">
        <v>1799.1</v>
      </c>
      <c r="AW192" s="194">
        <f t="shared" si="90"/>
        <v>71.8547807332854</v>
      </c>
    </row>
    <row r="193" spans="1:49" ht="16.5" customHeight="1">
      <c r="A193" s="185" t="s">
        <v>255</v>
      </c>
      <c r="B193" s="186" t="s">
        <v>172</v>
      </c>
      <c r="C193" s="186" t="s">
        <v>144</v>
      </c>
      <c r="D193" s="195"/>
      <c r="E193" s="196"/>
      <c r="F193" s="188">
        <f t="shared" si="82"/>
        <v>1402.4</v>
      </c>
      <c r="G193" s="189">
        <f>G194</f>
        <v>1402.4</v>
      </c>
      <c r="H193" s="189"/>
      <c r="I193" s="190"/>
      <c r="J193" s="188">
        <f t="shared" si="62"/>
        <v>92.32</v>
      </c>
      <c r="K193" s="189">
        <f aca="true" t="shared" si="118" ref="K193:M195">K194</f>
        <v>92.32</v>
      </c>
      <c r="L193" s="189">
        <f t="shared" si="118"/>
        <v>0</v>
      </c>
      <c r="M193" s="189">
        <f t="shared" si="118"/>
        <v>0</v>
      </c>
      <c r="N193" s="188">
        <f t="shared" si="63"/>
        <v>1494.72</v>
      </c>
      <c r="O193" s="189">
        <f t="shared" si="115"/>
        <v>1494.72</v>
      </c>
      <c r="P193" s="189">
        <f t="shared" si="115"/>
        <v>0</v>
      </c>
      <c r="Q193" s="189">
        <f t="shared" si="115"/>
        <v>0</v>
      </c>
      <c r="R193" s="188">
        <f t="shared" si="104"/>
        <v>0</v>
      </c>
      <c r="S193" s="189"/>
      <c r="T193" s="189">
        <f t="shared" si="103"/>
        <v>0</v>
      </c>
      <c r="U193" s="189">
        <f t="shared" si="105"/>
        <v>0</v>
      </c>
      <c r="V193" s="191">
        <f t="shared" si="112"/>
        <v>0</v>
      </c>
      <c r="W193" s="188">
        <f t="shared" si="113"/>
        <v>1494.72</v>
      </c>
      <c r="X193" s="189">
        <f t="shared" si="117"/>
        <v>1494.72</v>
      </c>
      <c r="Y193" s="189">
        <f aca="true" t="shared" si="119" ref="Y193:Z195">Y194</f>
        <v>0</v>
      </c>
      <c r="Z193" s="189">
        <f t="shared" si="119"/>
        <v>0</v>
      </c>
      <c r="AA193" s="190"/>
      <c r="AB193" s="188">
        <f t="shared" si="91"/>
        <v>0</v>
      </c>
      <c r="AC193" s="189"/>
      <c r="AD193" s="189"/>
      <c r="AE193" s="189"/>
      <c r="AF193" s="190"/>
      <c r="AG193" s="188">
        <f t="shared" si="92"/>
        <v>1494.72</v>
      </c>
      <c r="AH193" s="189">
        <f t="shared" si="93"/>
        <v>1494.72</v>
      </c>
      <c r="AI193" s="189">
        <f t="shared" si="94"/>
        <v>0</v>
      </c>
      <c r="AJ193" s="189">
        <f t="shared" si="95"/>
        <v>0</v>
      </c>
      <c r="AK193" s="190">
        <f t="shared" si="96"/>
        <v>0</v>
      </c>
      <c r="AL193" s="191">
        <f t="shared" si="84"/>
        <v>0</v>
      </c>
      <c r="AM193" s="173"/>
      <c r="AN193" s="173"/>
      <c r="AO193" s="173"/>
      <c r="AP193" s="174"/>
      <c r="AQ193" s="188">
        <f t="shared" si="85"/>
        <v>1494.72</v>
      </c>
      <c r="AR193" s="189">
        <f t="shared" si="86"/>
        <v>1494.72</v>
      </c>
      <c r="AS193" s="189">
        <f t="shared" si="87"/>
        <v>0</v>
      </c>
      <c r="AT193" s="189">
        <f t="shared" si="88"/>
        <v>0</v>
      </c>
      <c r="AU193" s="192">
        <f t="shared" si="89"/>
        <v>0</v>
      </c>
      <c r="AV193" s="304">
        <f>AV194</f>
        <v>1485.4</v>
      </c>
      <c r="AW193" s="194">
        <f t="shared" si="90"/>
        <v>99.37647184757012</v>
      </c>
    </row>
    <row r="194" spans="1:49" ht="17.25" customHeight="1">
      <c r="A194" s="197" t="s">
        <v>256</v>
      </c>
      <c r="B194" s="195" t="s">
        <v>172</v>
      </c>
      <c r="C194" s="195" t="s">
        <v>144</v>
      </c>
      <c r="D194" s="195" t="s">
        <v>244</v>
      </c>
      <c r="E194" s="196"/>
      <c r="F194" s="172">
        <f t="shared" si="82"/>
        <v>1402.4</v>
      </c>
      <c r="G194" s="173">
        <f>G195</f>
        <v>1402.4</v>
      </c>
      <c r="H194" s="173"/>
      <c r="I194" s="174"/>
      <c r="J194" s="172">
        <f t="shared" si="62"/>
        <v>92.32</v>
      </c>
      <c r="K194" s="173">
        <f t="shared" si="118"/>
        <v>92.32</v>
      </c>
      <c r="L194" s="173">
        <f t="shared" si="118"/>
        <v>0</v>
      </c>
      <c r="M194" s="173">
        <f t="shared" si="118"/>
        <v>0</v>
      </c>
      <c r="N194" s="172">
        <f t="shared" si="63"/>
        <v>1494.72</v>
      </c>
      <c r="O194" s="173">
        <f t="shared" si="115"/>
        <v>1494.72</v>
      </c>
      <c r="P194" s="173">
        <f t="shared" si="115"/>
        <v>0</v>
      </c>
      <c r="Q194" s="173">
        <f t="shared" si="115"/>
        <v>0</v>
      </c>
      <c r="R194" s="198">
        <f t="shared" si="104"/>
        <v>0</v>
      </c>
      <c r="S194" s="199"/>
      <c r="T194" s="199">
        <f t="shared" si="103"/>
        <v>0</v>
      </c>
      <c r="U194" s="199">
        <f t="shared" si="105"/>
        <v>0</v>
      </c>
      <c r="V194" s="200">
        <f t="shared" si="112"/>
        <v>0</v>
      </c>
      <c r="W194" s="198">
        <f t="shared" si="113"/>
        <v>1494.72</v>
      </c>
      <c r="X194" s="199">
        <f t="shared" si="117"/>
        <v>1494.72</v>
      </c>
      <c r="Y194" s="173">
        <f t="shared" si="119"/>
        <v>0</v>
      </c>
      <c r="Z194" s="173">
        <f t="shared" si="119"/>
        <v>0</v>
      </c>
      <c r="AA194" s="174"/>
      <c r="AB194" s="188">
        <f t="shared" si="91"/>
        <v>0</v>
      </c>
      <c r="AC194" s="173"/>
      <c r="AD194" s="173"/>
      <c r="AE194" s="173"/>
      <c r="AF194" s="174"/>
      <c r="AG194" s="188">
        <f t="shared" si="92"/>
        <v>1494.72</v>
      </c>
      <c r="AH194" s="199">
        <f t="shared" si="93"/>
        <v>1494.72</v>
      </c>
      <c r="AI194" s="199">
        <f t="shared" si="94"/>
        <v>0</v>
      </c>
      <c r="AJ194" s="199">
        <f t="shared" si="95"/>
        <v>0</v>
      </c>
      <c r="AK194" s="201">
        <f t="shared" si="96"/>
        <v>0</v>
      </c>
      <c r="AL194" s="191">
        <f t="shared" si="84"/>
        <v>0</v>
      </c>
      <c r="AM194" s="173"/>
      <c r="AN194" s="173"/>
      <c r="AO194" s="173"/>
      <c r="AP194" s="174"/>
      <c r="AQ194" s="188">
        <f t="shared" si="85"/>
        <v>1494.72</v>
      </c>
      <c r="AR194" s="199">
        <f t="shared" si="86"/>
        <v>1494.72</v>
      </c>
      <c r="AS194" s="199">
        <f t="shared" si="87"/>
        <v>0</v>
      </c>
      <c r="AT194" s="199">
        <f t="shared" si="88"/>
        <v>0</v>
      </c>
      <c r="AU194" s="202">
        <f t="shared" si="89"/>
        <v>0</v>
      </c>
      <c r="AV194" s="305">
        <f>AV195</f>
        <v>1485.4</v>
      </c>
      <c r="AW194" s="194">
        <f t="shared" si="90"/>
        <v>99.37647184757012</v>
      </c>
    </row>
    <row r="195" spans="1:49" ht="15" customHeight="1">
      <c r="A195" s="197" t="s">
        <v>257</v>
      </c>
      <c r="B195" s="195" t="s">
        <v>172</v>
      </c>
      <c r="C195" s="195" t="s">
        <v>144</v>
      </c>
      <c r="D195" s="195" t="s">
        <v>245</v>
      </c>
      <c r="E195" s="196"/>
      <c r="F195" s="172">
        <f t="shared" si="82"/>
        <v>1402.4</v>
      </c>
      <c r="G195" s="173">
        <f>G196</f>
        <v>1402.4</v>
      </c>
      <c r="H195" s="173"/>
      <c r="I195" s="174"/>
      <c r="J195" s="172">
        <f t="shared" si="62"/>
        <v>92.32</v>
      </c>
      <c r="K195" s="173">
        <f t="shared" si="118"/>
        <v>92.32</v>
      </c>
      <c r="L195" s="173">
        <f t="shared" si="118"/>
        <v>0</v>
      </c>
      <c r="M195" s="173">
        <f t="shared" si="118"/>
        <v>0</v>
      </c>
      <c r="N195" s="172">
        <f t="shared" si="63"/>
        <v>1494.72</v>
      </c>
      <c r="O195" s="173">
        <f t="shared" si="115"/>
        <v>1494.72</v>
      </c>
      <c r="P195" s="173">
        <f t="shared" si="115"/>
        <v>0</v>
      </c>
      <c r="Q195" s="173">
        <f t="shared" si="115"/>
        <v>0</v>
      </c>
      <c r="R195" s="198">
        <f t="shared" si="104"/>
        <v>0</v>
      </c>
      <c r="S195" s="199"/>
      <c r="T195" s="199">
        <f t="shared" si="103"/>
        <v>0</v>
      </c>
      <c r="U195" s="199">
        <f t="shared" si="105"/>
        <v>0</v>
      </c>
      <c r="V195" s="200">
        <f t="shared" si="112"/>
        <v>0</v>
      </c>
      <c r="W195" s="198">
        <f t="shared" si="113"/>
        <v>1494.72</v>
      </c>
      <c r="X195" s="199">
        <f t="shared" si="117"/>
        <v>1494.72</v>
      </c>
      <c r="Y195" s="173">
        <f t="shared" si="119"/>
        <v>0</v>
      </c>
      <c r="Z195" s="173">
        <f t="shared" si="119"/>
        <v>0</v>
      </c>
      <c r="AA195" s="174"/>
      <c r="AB195" s="188">
        <f t="shared" si="91"/>
        <v>0</v>
      </c>
      <c r="AC195" s="173"/>
      <c r="AD195" s="173"/>
      <c r="AE195" s="173"/>
      <c r="AF195" s="174"/>
      <c r="AG195" s="188">
        <f t="shared" si="92"/>
        <v>1494.72</v>
      </c>
      <c r="AH195" s="199">
        <f t="shared" si="93"/>
        <v>1494.72</v>
      </c>
      <c r="AI195" s="199">
        <f t="shared" si="94"/>
        <v>0</v>
      </c>
      <c r="AJ195" s="199">
        <f t="shared" si="95"/>
        <v>0</v>
      </c>
      <c r="AK195" s="201">
        <f t="shared" si="96"/>
        <v>0</v>
      </c>
      <c r="AL195" s="191">
        <f t="shared" si="84"/>
        <v>0</v>
      </c>
      <c r="AM195" s="173"/>
      <c r="AN195" s="173"/>
      <c r="AO195" s="173"/>
      <c r="AP195" s="174"/>
      <c r="AQ195" s="188">
        <f t="shared" si="85"/>
        <v>1494.72</v>
      </c>
      <c r="AR195" s="199">
        <f t="shared" si="86"/>
        <v>1494.72</v>
      </c>
      <c r="AS195" s="199">
        <f t="shared" si="87"/>
        <v>0</v>
      </c>
      <c r="AT195" s="199">
        <f t="shared" si="88"/>
        <v>0</v>
      </c>
      <c r="AU195" s="202">
        <f t="shared" si="89"/>
        <v>0</v>
      </c>
      <c r="AV195" s="305">
        <f>AV196</f>
        <v>1485.4</v>
      </c>
      <c r="AW195" s="194">
        <f t="shared" si="90"/>
        <v>99.37647184757012</v>
      </c>
    </row>
    <row r="196" spans="1:49" ht="19.5" customHeight="1">
      <c r="A196" s="197" t="s">
        <v>170</v>
      </c>
      <c r="B196" s="195" t="s">
        <v>172</v>
      </c>
      <c r="C196" s="195" t="s">
        <v>144</v>
      </c>
      <c r="D196" s="195" t="s">
        <v>245</v>
      </c>
      <c r="E196" s="196" t="s">
        <v>131</v>
      </c>
      <c r="F196" s="172">
        <f t="shared" si="82"/>
        <v>1402.4</v>
      </c>
      <c r="G196" s="173">
        <f>'[1]прил2'!H199</f>
        <v>1402.4</v>
      </c>
      <c r="H196" s="173"/>
      <c r="I196" s="174"/>
      <c r="J196" s="172">
        <f aca="true" t="shared" si="120" ref="J196:J281">SUM(K196:M196)</f>
        <v>92.32</v>
      </c>
      <c r="K196" s="173">
        <f>'[1]прил2'!L199</f>
        <v>92.32</v>
      </c>
      <c r="L196" s="173">
        <f>'[1]прил2'!M199</f>
        <v>0</v>
      </c>
      <c r="M196" s="173">
        <f>'[1]прил2'!N199</f>
        <v>0</v>
      </c>
      <c r="N196" s="172">
        <f aca="true" t="shared" si="121" ref="N196:N281">SUM(O196:Q196)</f>
        <v>1494.72</v>
      </c>
      <c r="O196" s="173">
        <f t="shared" si="115"/>
        <v>1494.72</v>
      </c>
      <c r="P196" s="173">
        <f t="shared" si="115"/>
        <v>0</v>
      </c>
      <c r="Q196" s="173">
        <f t="shared" si="115"/>
        <v>0</v>
      </c>
      <c r="R196" s="198">
        <f t="shared" si="104"/>
        <v>0</v>
      </c>
      <c r="S196" s="199"/>
      <c r="T196" s="199">
        <f t="shared" si="103"/>
        <v>0</v>
      </c>
      <c r="U196" s="199">
        <f t="shared" si="105"/>
        <v>0</v>
      </c>
      <c r="V196" s="200">
        <f t="shared" si="112"/>
        <v>0</v>
      </c>
      <c r="W196" s="198">
        <f t="shared" si="113"/>
        <v>1494.72</v>
      </c>
      <c r="X196" s="199">
        <f t="shared" si="117"/>
        <v>1494.72</v>
      </c>
      <c r="Y196" s="173">
        <v>0</v>
      </c>
      <c r="Z196" s="173">
        <v>0</v>
      </c>
      <c r="AA196" s="174"/>
      <c r="AB196" s="188">
        <f t="shared" si="91"/>
        <v>0</v>
      </c>
      <c r="AC196" s="173"/>
      <c r="AD196" s="173"/>
      <c r="AE196" s="173"/>
      <c r="AF196" s="174"/>
      <c r="AG196" s="188">
        <f t="shared" si="92"/>
        <v>1494.72</v>
      </c>
      <c r="AH196" s="199">
        <f t="shared" si="93"/>
        <v>1494.72</v>
      </c>
      <c r="AI196" s="199">
        <f t="shared" si="94"/>
        <v>0</v>
      </c>
      <c r="AJ196" s="199">
        <f t="shared" si="95"/>
        <v>0</v>
      </c>
      <c r="AK196" s="201">
        <f t="shared" si="96"/>
        <v>0</v>
      </c>
      <c r="AL196" s="191">
        <f t="shared" si="84"/>
        <v>0</v>
      </c>
      <c r="AM196" s="173"/>
      <c r="AN196" s="173"/>
      <c r="AO196" s="173"/>
      <c r="AP196" s="174"/>
      <c r="AQ196" s="188">
        <f t="shared" si="85"/>
        <v>1494.72</v>
      </c>
      <c r="AR196" s="199">
        <f t="shared" si="86"/>
        <v>1494.72</v>
      </c>
      <c r="AS196" s="199">
        <f t="shared" si="87"/>
        <v>0</v>
      </c>
      <c r="AT196" s="199">
        <f t="shared" si="88"/>
        <v>0</v>
      </c>
      <c r="AU196" s="202">
        <f t="shared" si="89"/>
        <v>0</v>
      </c>
      <c r="AV196" s="215">
        <v>1485.4</v>
      </c>
      <c r="AW196" s="194">
        <f t="shared" si="90"/>
        <v>99.37647184757012</v>
      </c>
    </row>
    <row r="197" spans="1:49" ht="15">
      <c r="A197" s="185" t="s">
        <v>258</v>
      </c>
      <c r="B197" s="186" t="s">
        <v>172</v>
      </c>
      <c r="C197" s="186" t="s">
        <v>98</v>
      </c>
      <c r="D197" s="195"/>
      <c r="E197" s="196"/>
      <c r="F197" s="188">
        <f t="shared" si="82"/>
        <v>5267.9</v>
      </c>
      <c r="G197" s="189">
        <f>G198</f>
        <v>5267.9</v>
      </c>
      <c r="H197" s="189"/>
      <c r="I197" s="190"/>
      <c r="J197" s="188">
        <f t="shared" si="120"/>
        <v>23.26</v>
      </c>
      <c r="K197" s="189">
        <f aca="true" t="shared" si="122" ref="K197:M199">K198</f>
        <v>23.26</v>
      </c>
      <c r="L197" s="189">
        <f t="shared" si="122"/>
        <v>0</v>
      </c>
      <c r="M197" s="189">
        <f t="shared" si="122"/>
        <v>0</v>
      </c>
      <c r="N197" s="188">
        <f t="shared" si="121"/>
        <v>5291.16</v>
      </c>
      <c r="O197" s="189">
        <f t="shared" si="115"/>
        <v>5291.16</v>
      </c>
      <c r="P197" s="189">
        <f t="shared" si="115"/>
        <v>0</v>
      </c>
      <c r="Q197" s="189">
        <f t="shared" si="115"/>
        <v>0</v>
      </c>
      <c r="R197" s="188">
        <f t="shared" si="104"/>
        <v>0</v>
      </c>
      <c r="S197" s="189"/>
      <c r="T197" s="189">
        <f t="shared" si="103"/>
        <v>0</v>
      </c>
      <c r="U197" s="189">
        <f t="shared" si="105"/>
        <v>0</v>
      </c>
      <c r="V197" s="191">
        <f t="shared" si="112"/>
        <v>0</v>
      </c>
      <c r="W197" s="188">
        <f t="shared" si="113"/>
        <v>5291.16</v>
      </c>
      <c r="X197" s="189">
        <f t="shared" si="117"/>
        <v>5291.16</v>
      </c>
      <c r="Y197" s="189">
        <f aca="true" t="shared" si="123" ref="Y197:Z199">Y198</f>
        <v>0</v>
      </c>
      <c r="Z197" s="189">
        <f t="shared" si="123"/>
        <v>0</v>
      </c>
      <c r="AA197" s="190"/>
      <c r="AB197" s="188">
        <f t="shared" si="91"/>
        <v>107</v>
      </c>
      <c r="AC197" s="189">
        <f>AC198</f>
        <v>107</v>
      </c>
      <c r="AD197" s="189"/>
      <c r="AE197" s="189"/>
      <c r="AF197" s="190"/>
      <c r="AG197" s="188">
        <f t="shared" si="92"/>
        <v>5398.16</v>
      </c>
      <c r="AH197" s="189">
        <f t="shared" si="93"/>
        <v>5398.16</v>
      </c>
      <c r="AI197" s="189">
        <f t="shared" si="94"/>
        <v>0</v>
      </c>
      <c r="AJ197" s="189">
        <f t="shared" si="95"/>
        <v>0</v>
      </c>
      <c r="AK197" s="190">
        <f t="shared" si="96"/>
        <v>0</v>
      </c>
      <c r="AL197" s="191">
        <f t="shared" si="84"/>
        <v>0</v>
      </c>
      <c r="AM197" s="173"/>
      <c r="AN197" s="173"/>
      <c r="AO197" s="173"/>
      <c r="AP197" s="174"/>
      <c r="AQ197" s="188">
        <f t="shared" si="85"/>
        <v>5398.16</v>
      </c>
      <c r="AR197" s="189">
        <f t="shared" si="86"/>
        <v>5398.16</v>
      </c>
      <c r="AS197" s="189">
        <f t="shared" si="87"/>
        <v>0</v>
      </c>
      <c r="AT197" s="189">
        <f t="shared" si="88"/>
        <v>0</v>
      </c>
      <c r="AU197" s="192">
        <f t="shared" si="89"/>
        <v>0</v>
      </c>
      <c r="AV197" s="304">
        <f>AV198</f>
        <v>5396.3</v>
      </c>
      <c r="AW197" s="194">
        <f t="shared" si="90"/>
        <v>99.96554381492953</v>
      </c>
    </row>
    <row r="198" spans="1:49" ht="18" customHeight="1">
      <c r="A198" s="197" t="s">
        <v>259</v>
      </c>
      <c r="B198" s="195" t="s">
        <v>172</v>
      </c>
      <c r="C198" s="195" t="s">
        <v>98</v>
      </c>
      <c r="D198" s="195" t="s">
        <v>244</v>
      </c>
      <c r="E198" s="196"/>
      <c r="F198" s="172">
        <f t="shared" si="82"/>
        <v>5267.9</v>
      </c>
      <c r="G198" s="173">
        <f>G199</f>
        <v>5267.9</v>
      </c>
      <c r="H198" s="173"/>
      <c r="I198" s="174"/>
      <c r="J198" s="172">
        <f t="shared" si="120"/>
        <v>23.26</v>
      </c>
      <c r="K198" s="173">
        <f t="shared" si="122"/>
        <v>23.26</v>
      </c>
      <c r="L198" s="173">
        <f t="shared" si="122"/>
        <v>0</v>
      </c>
      <c r="M198" s="173">
        <f t="shared" si="122"/>
        <v>0</v>
      </c>
      <c r="N198" s="172">
        <f t="shared" si="121"/>
        <v>5291.16</v>
      </c>
      <c r="O198" s="173">
        <f t="shared" si="115"/>
        <v>5291.16</v>
      </c>
      <c r="P198" s="173">
        <f t="shared" si="115"/>
        <v>0</v>
      </c>
      <c r="Q198" s="173">
        <f t="shared" si="115"/>
        <v>0</v>
      </c>
      <c r="R198" s="198">
        <f t="shared" si="104"/>
        <v>0</v>
      </c>
      <c r="S198" s="199"/>
      <c r="T198" s="199">
        <f t="shared" si="103"/>
        <v>0</v>
      </c>
      <c r="U198" s="199">
        <f t="shared" si="105"/>
        <v>0</v>
      </c>
      <c r="V198" s="200">
        <f t="shared" si="112"/>
        <v>0</v>
      </c>
      <c r="W198" s="198">
        <f t="shared" si="113"/>
        <v>5291.16</v>
      </c>
      <c r="X198" s="199">
        <f t="shared" si="117"/>
        <v>5291.16</v>
      </c>
      <c r="Y198" s="173">
        <f t="shared" si="123"/>
        <v>0</v>
      </c>
      <c r="Z198" s="173">
        <f t="shared" si="123"/>
        <v>0</v>
      </c>
      <c r="AA198" s="174"/>
      <c r="AB198" s="188">
        <f t="shared" si="91"/>
        <v>107</v>
      </c>
      <c r="AC198" s="173">
        <f>AC199</f>
        <v>107</v>
      </c>
      <c r="AD198" s="173"/>
      <c r="AE198" s="173"/>
      <c r="AF198" s="174"/>
      <c r="AG198" s="188">
        <f t="shared" si="92"/>
        <v>5398.16</v>
      </c>
      <c r="AH198" s="199">
        <f t="shared" si="93"/>
        <v>5398.16</v>
      </c>
      <c r="AI198" s="199">
        <f t="shared" si="94"/>
        <v>0</v>
      </c>
      <c r="AJ198" s="199">
        <f t="shared" si="95"/>
        <v>0</v>
      </c>
      <c r="AK198" s="201">
        <f t="shared" si="96"/>
        <v>0</v>
      </c>
      <c r="AL198" s="191">
        <f t="shared" si="84"/>
        <v>0</v>
      </c>
      <c r="AM198" s="173"/>
      <c r="AN198" s="173"/>
      <c r="AO198" s="173"/>
      <c r="AP198" s="174"/>
      <c r="AQ198" s="188">
        <f t="shared" si="85"/>
        <v>5398.16</v>
      </c>
      <c r="AR198" s="199">
        <f t="shared" si="86"/>
        <v>5398.16</v>
      </c>
      <c r="AS198" s="199">
        <f t="shared" si="87"/>
        <v>0</v>
      </c>
      <c r="AT198" s="199">
        <f t="shared" si="88"/>
        <v>0</v>
      </c>
      <c r="AU198" s="202">
        <f t="shared" si="89"/>
        <v>0</v>
      </c>
      <c r="AV198" s="305">
        <f>AV199</f>
        <v>5396.3</v>
      </c>
      <c r="AW198" s="194">
        <f t="shared" si="90"/>
        <v>99.96554381492953</v>
      </c>
    </row>
    <row r="199" spans="1:49" ht="15.75" customHeight="1">
      <c r="A199" s="197" t="s">
        <v>225</v>
      </c>
      <c r="B199" s="195" t="s">
        <v>172</v>
      </c>
      <c r="C199" s="195" t="s">
        <v>98</v>
      </c>
      <c r="D199" s="195" t="s">
        <v>245</v>
      </c>
      <c r="E199" s="196"/>
      <c r="F199" s="172">
        <f t="shared" si="82"/>
        <v>5267.9</v>
      </c>
      <c r="G199" s="173">
        <f>G200</f>
        <v>5267.9</v>
      </c>
      <c r="H199" s="173"/>
      <c r="I199" s="174"/>
      <c r="J199" s="172">
        <f t="shared" si="120"/>
        <v>23.26</v>
      </c>
      <c r="K199" s="173">
        <f t="shared" si="122"/>
        <v>23.26</v>
      </c>
      <c r="L199" s="173">
        <f t="shared" si="122"/>
        <v>0</v>
      </c>
      <c r="M199" s="173">
        <f t="shared" si="122"/>
        <v>0</v>
      </c>
      <c r="N199" s="172">
        <f t="shared" si="121"/>
        <v>5291.16</v>
      </c>
      <c r="O199" s="173">
        <f t="shared" si="115"/>
        <v>5291.16</v>
      </c>
      <c r="P199" s="173">
        <f t="shared" si="115"/>
        <v>0</v>
      </c>
      <c r="Q199" s="173">
        <f t="shared" si="115"/>
        <v>0</v>
      </c>
      <c r="R199" s="198">
        <f t="shared" si="104"/>
        <v>0</v>
      </c>
      <c r="S199" s="199"/>
      <c r="T199" s="199">
        <f t="shared" si="103"/>
        <v>0</v>
      </c>
      <c r="U199" s="199">
        <f t="shared" si="105"/>
        <v>0</v>
      </c>
      <c r="V199" s="200">
        <f t="shared" si="112"/>
        <v>0</v>
      </c>
      <c r="W199" s="198">
        <f t="shared" si="113"/>
        <v>5291.16</v>
      </c>
      <c r="X199" s="199">
        <f t="shared" si="117"/>
        <v>5291.16</v>
      </c>
      <c r="Y199" s="173">
        <f t="shared" si="123"/>
        <v>0</v>
      </c>
      <c r="Z199" s="173">
        <f t="shared" si="123"/>
        <v>0</v>
      </c>
      <c r="AA199" s="174"/>
      <c r="AB199" s="188">
        <f t="shared" si="91"/>
        <v>107</v>
      </c>
      <c r="AC199" s="173">
        <f>AC200</f>
        <v>107</v>
      </c>
      <c r="AD199" s="173"/>
      <c r="AE199" s="173"/>
      <c r="AF199" s="174"/>
      <c r="AG199" s="188">
        <f t="shared" si="92"/>
        <v>5398.16</v>
      </c>
      <c r="AH199" s="199">
        <f t="shared" si="93"/>
        <v>5398.16</v>
      </c>
      <c r="AI199" s="199">
        <f t="shared" si="94"/>
        <v>0</v>
      </c>
      <c r="AJ199" s="199">
        <f t="shared" si="95"/>
        <v>0</v>
      </c>
      <c r="AK199" s="201">
        <f t="shared" si="96"/>
        <v>0</v>
      </c>
      <c r="AL199" s="191">
        <f t="shared" si="84"/>
        <v>0</v>
      </c>
      <c r="AM199" s="173"/>
      <c r="AN199" s="173"/>
      <c r="AO199" s="173"/>
      <c r="AP199" s="174"/>
      <c r="AQ199" s="188">
        <f t="shared" si="85"/>
        <v>5398.16</v>
      </c>
      <c r="AR199" s="199">
        <f t="shared" si="86"/>
        <v>5398.16</v>
      </c>
      <c r="AS199" s="199">
        <f t="shared" si="87"/>
        <v>0</v>
      </c>
      <c r="AT199" s="199">
        <f t="shared" si="88"/>
        <v>0</v>
      </c>
      <c r="AU199" s="202">
        <f t="shared" si="89"/>
        <v>0</v>
      </c>
      <c r="AV199" s="305">
        <f>AV200</f>
        <v>5396.3</v>
      </c>
      <c r="AW199" s="194">
        <f t="shared" si="90"/>
        <v>99.96554381492953</v>
      </c>
    </row>
    <row r="200" spans="1:49" ht="15.75" customHeight="1">
      <c r="A200" s="197" t="s">
        <v>170</v>
      </c>
      <c r="B200" s="195" t="s">
        <v>172</v>
      </c>
      <c r="C200" s="195" t="s">
        <v>98</v>
      </c>
      <c r="D200" s="195" t="s">
        <v>245</v>
      </c>
      <c r="E200" s="196" t="s">
        <v>131</v>
      </c>
      <c r="F200" s="172">
        <f t="shared" si="82"/>
        <v>5267.9</v>
      </c>
      <c r="G200" s="173">
        <f>'[1]прил2'!H203</f>
        <v>5267.9</v>
      </c>
      <c r="H200" s="173"/>
      <c r="I200" s="174"/>
      <c r="J200" s="172">
        <f t="shared" si="120"/>
        <v>23.26</v>
      </c>
      <c r="K200" s="173">
        <f>'[1]прил2'!L203</f>
        <v>23.26</v>
      </c>
      <c r="L200" s="173">
        <f>'[1]прил2'!M203</f>
        <v>0</v>
      </c>
      <c r="M200" s="173">
        <f>'[1]прил2'!N203</f>
        <v>0</v>
      </c>
      <c r="N200" s="172">
        <f t="shared" si="121"/>
        <v>5291.16</v>
      </c>
      <c r="O200" s="173">
        <f t="shared" si="115"/>
        <v>5291.16</v>
      </c>
      <c r="P200" s="173">
        <f t="shared" si="115"/>
        <v>0</v>
      </c>
      <c r="Q200" s="173">
        <f t="shared" si="115"/>
        <v>0</v>
      </c>
      <c r="R200" s="198">
        <f t="shared" si="104"/>
        <v>0</v>
      </c>
      <c r="S200" s="199"/>
      <c r="T200" s="199">
        <f t="shared" si="103"/>
        <v>0</v>
      </c>
      <c r="U200" s="199">
        <f t="shared" si="105"/>
        <v>0</v>
      </c>
      <c r="V200" s="200">
        <f t="shared" si="112"/>
        <v>0</v>
      </c>
      <c r="W200" s="198">
        <f t="shared" si="113"/>
        <v>5291.16</v>
      </c>
      <c r="X200" s="199">
        <f t="shared" si="117"/>
        <v>5291.16</v>
      </c>
      <c r="Y200" s="173">
        <v>0</v>
      </c>
      <c r="Z200" s="173">
        <v>0</v>
      </c>
      <c r="AA200" s="174"/>
      <c r="AB200" s="188">
        <f t="shared" si="91"/>
        <v>107</v>
      </c>
      <c r="AC200" s="173">
        <v>107</v>
      </c>
      <c r="AD200" s="173"/>
      <c r="AE200" s="173"/>
      <c r="AF200" s="174"/>
      <c r="AG200" s="188">
        <f t="shared" si="92"/>
        <v>5398.16</v>
      </c>
      <c r="AH200" s="199">
        <f t="shared" si="93"/>
        <v>5398.16</v>
      </c>
      <c r="AI200" s="199">
        <f t="shared" si="94"/>
        <v>0</v>
      </c>
      <c r="AJ200" s="199">
        <f t="shared" si="95"/>
        <v>0</v>
      </c>
      <c r="AK200" s="201">
        <f t="shared" si="96"/>
        <v>0</v>
      </c>
      <c r="AL200" s="191">
        <f t="shared" si="84"/>
        <v>0</v>
      </c>
      <c r="AM200" s="173"/>
      <c r="AN200" s="173"/>
      <c r="AO200" s="173"/>
      <c r="AP200" s="174"/>
      <c r="AQ200" s="188">
        <f t="shared" si="85"/>
        <v>5398.16</v>
      </c>
      <c r="AR200" s="199">
        <f t="shared" si="86"/>
        <v>5398.16</v>
      </c>
      <c r="AS200" s="199">
        <f t="shared" si="87"/>
        <v>0</v>
      </c>
      <c r="AT200" s="199">
        <f t="shared" si="88"/>
        <v>0</v>
      </c>
      <c r="AU200" s="202">
        <f t="shared" si="89"/>
        <v>0</v>
      </c>
      <c r="AV200" s="215">
        <v>5396.3</v>
      </c>
      <c r="AW200" s="194">
        <f t="shared" si="90"/>
        <v>99.96554381492953</v>
      </c>
    </row>
    <row r="201" spans="1:49" ht="15">
      <c r="A201" s="185" t="s">
        <v>260</v>
      </c>
      <c r="B201" s="186" t="s">
        <v>172</v>
      </c>
      <c r="C201" s="186" t="s">
        <v>221</v>
      </c>
      <c r="D201" s="195"/>
      <c r="E201" s="196"/>
      <c r="F201" s="188">
        <f t="shared" si="82"/>
        <v>4518</v>
      </c>
      <c r="G201" s="189">
        <f>G202+G205</f>
        <v>4518</v>
      </c>
      <c r="H201" s="189"/>
      <c r="I201" s="190"/>
      <c r="J201" s="188">
        <f t="shared" si="120"/>
        <v>50</v>
      </c>
      <c r="K201" s="189">
        <f>K202+K205</f>
        <v>50</v>
      </c>
      <c r="L201" s="189">
        <f>L202+L205</f>
        <v>0</v>
      </c>
      <c r="M201" s="189">
        <f>M202+M205</f>
        <v>0</v>
      </c>
      <c r="N201" s="188">
        <f t="shared" si="121"/>
        <v>4568</v>
      </c>
      <c r="O201" s="189">
        <f t="shared" si="115"/>
        <v>4568</v>
      </c>
      <c r="P201" s="189">
        <f t="shared" si="115"/>
        <v>0</v>
      </c>
      <c r="Q201" s="189">
        <f t="shared" si="115"/>
        <v>0</v>
      </c>
      <c r="R201" s="188">
        <f aca="true" t="shared" si="124" ref="R201:R206">SUM(S201:V201)</f>
        <v>1845.633</v>
      </c>
      <c r="S201" s="189">
        <f>S202+S205</f>
        <v>475</v>
      </c>
      <c r="T201" s="189">
        <f>T202+T205</f>
        <v>1370.633</v>
      </c>
      <c r="U201" s="189">
        <f aca="true" t="shared" si="125" ref="U201:U229">Z201-Q201</f>
        <v>0</v>
      </c>
      <c r="V201" s="191">
        <f t="shared" si="112"/>
        <v>0</v>
      </c>
      <c r="W201" s="188">
        <f t="shared" si="113"/>
        <v>6413.633</v>
      </c>
      <c r="X201" s="189">
        <f t="shared" si="117"/>
        <v>5043</v>
      </c>
      <c r="Y201" s="189">
        <f>Y202+Y205</f>
        <v>1370.633</v>
      </c>
      <c r="Z201" s="189">
        <f>Z202+Z205</f>
        <v>0</v>
      </c>
      <c r="AA201" s="190"/>
      <c r="AB201" s="188">
        <f t="shared" si="91"/>
        <v>-382.319</v>
      </c>
      <c r="AC201" s="189">
        <f aca="true" t="shared" si="126" ref="AC201:AD203">AC202</f>
        <v>30</v>
      </c>
      <c r="AD201" s="189">
        <f t="shared" si="126"/>
        <v>-412.319</v>
      </c>
      <c r="AE201" s="189"/>
      <c r="AF201" s="190"/>
      <c r="AG201" s="188">
        <f t="shared" si="92"/>
        <v>6031.314</v>
      </c>
      <c r="AH201" s="189">
        <f t="shared" si="93"/>
        <v>5073</v>
      </c>
      <c r="AI201" s="189">
        <f t="shared" si="94"/>
        <v>958.3140000000001</v>
      </c>
      <c r="AJ201" s="189">
        <f t="shared" si="95"/>
        <v>0</v>
      </c>
      <c r="AK201" s="190">
        <f t="shared" si="96"/>
        <v>0</v>
      </c>
      <c r="AL201" s="191">
        <f t="shared" si="84"/>
        <v>-480</v>
      </c>
      <c r="AM201" s="173"/>
      <c r="AN201" s="173">
        <f>AN202</f>
        <v>-480</v>
      </c>
      <c r="AO201" s="173"/>
      <c r="AP201" s="174"/>
      <c r="AQ201" s="188">
        <f t="shared" si="85"/>
        <v>5551.314</v>
      </c>
      <c r="AR201" s="189">
        <f t="shared" si="86"/>
        <v>5073</v>
      </c>
      <c r="AS201" s="189">
        <f t="shared" si="87"/>
        <v>478.3140000000001</v>
      </c>
      <c r="AT201" s="189">
        <f t="shared" si="88"/>
        <v>0</v>
      </c>
      <c r="AU201" s="192">
        <f t="shared" si="89"/>
        <v>0</v>
      </c>
      <c r="AV201" s="304">
        <f>AV202+AV205</f>
        <v>4358.5</v>
      </c>
      <c r="AW201" s="194">
        <f t="shared" si="90"/>
        <v>78.5129430617688</v>
      </c>
    </row>
    <row r="202" spans="1:49" ht="18" customHeight="1">
      <c r="A202" s="197" t="s">
        <v>261</v>
      </c>
      <c r="B202" s="195" t="s">
        <v>172</v>
      </c>
      <c r="C202" s="195" t="s">
        <v>221</v>
      </c>
      <c r="D202" s="195" t="s">
        <v>262</v>
      </c>
      <c r="E202" s="196"/>
      <c r="F202" s="172">
        <f t="shared" si="82"/>
        <v>4300</v>
      </c>
      <c r="G202" s="173">
        <f>G203</f>
        <v>4300</v>
      </c>
      <c r="H202" s="173"/>
      <c r="I202" s="174"/>
      <c r="J202" s="172">
        <f t="shared" si="120"/>
        <v>0</v>
      </c>
      <c r="K202" s="173">
        <f aca="true" t="shared" si="127" ref="K202:M203">K203</f>
        <v>0</v>
      </c>
      <c r="L202" s="173">
        <f t="shared" si="127"/>
        <v>0</v>
      </c>
      <c r="M202" s="173">
        <f t="shared" si="127"/>
        <v>0</v>
      </c>
      <c r="N202" s="172">
        <f t="shared" si="121"/>
        <v>4300</v>
      </c>
      <c r="O202" s="173">
        <f t="shared" si="115"/>
        <v>4300</v>
      </c>
      <c r="P202" s="173">
        <f t="shared" si="115"/>
        <v>0</v>
      </c>
      <c r="Q202" s="173">
        <f t="shared" si="115"/>
        <v>0</v>
      </c>
      <c r="R202" s="198">
        <f t="shared" si="124"/>
        <v>1370.633</v>
      </c>
      <c r="S202" s="199"/>
      <c r="T202" s="199">
        <f>T203</f>
        <v>1370.633</v>
      </c>
      <c r="U202" s="199">
        <f t="shared" si="125"/>
        <v>0</v>
      </c>
      <c r="V202" s="200">
        <f t="shared" si="112"/>
        <v>0</v>
      </c>
      <c r="W202" s="198">
        <f t="shared" si="113"/>
        <v>5670.633</v>
      </c>
      <c r="X202" s="199">
        <f t="shared" si="117"/>
        <v>4300</v>
      </c>
      <c r="Y202" s="173">
        <f>Y203</f>
        <v>1370.633</v>
      </c>
      <c r="Z202" s="173">
        <f>Z203</f>
        <v>0</v>
      </c>
      <c r="AA202" s="174"/>
      <c r="AB202" s="188">
        <f t="shared" si="91"/>
        <v>-382.319</v>
      </c>
      <c r="AC202" s="173">
        <f t="shared" si="126"/>
        <v>30</v>
      </c>
      <c r="AD202" s="173">
        <f t="shared" si="126"/>
        <v>-412.319</v>
      </c>
      <c r="AE202" s="173"/>
      <c r="AF202" s="174"/>
      <c r="AG202" s="188">
        <f t="shared" si="92"/>
        <v>5288.314</v>
      </c>
      <c r="AH202" s="199">
        <f t="shared" si="93"/>
        <v>4330</v>
      </c>
      <c r="AI202" s="199">
        <f t="shared" si="94"/>
        <v>958.3140000000001</v>
      </c>
      <c r="AJ202" s="199">
        <f t="shared" si="95"/>
        <v>0</v>
      </c>
      <c r="AK202" s="201">
        <f t="shared" si="96"/>
        <v>0</v>
      </c>
      <c r="AL202" s="191">
        <f t="shared" si="84"/>
        <v>-480</v>
      </c>
      <c r="AM202" s="173"/>
      <c r="AN202" s="173">
        <f>AN203</f>
        <v>-480</v>
      </c>
      <c r="AO202" s="173"/>
      <c r="AP202" s="174"/>
      <c r="AQ202" s="188">
        <f t="shared" si="85"/>
        <v>4808.314</v>
      </c>
      <c r="AR202" s="199">
        <f t="shared" si="86"/>
        <v>4330</v>
      </c>
      <c r="AS202" s="199">
        <f t="shared" si="87"/>
        <v>478.3140000000001</v>
      </c>
      <c r="AT202" s="199">
        <f t="shared" si="88"/>
        <v>0</v>
      </c>
      <c r="AU202" s="202">
        <f t="shared" si="89"/>
        <v>0</v>
      </c>
      <c r="AV202" s="305">
        <f>AV203</f>
        <v>3762</v>
      </c>
      <c r="AW202" s="194">
        <f t="shared" si="90"/>
        <v>78.23948269601361</v>
      </c>
    </row>
    <row r="203" spans="1:49" ht="15" customHeight="1">
      <c r="A203" s="197" t="s">
        <v>225</v>
      </c>
      <c r="B203" s="195" t="s">
        <v>172</v>
      </c>
      <c r="C203" s="195" t="s">
        <v>221</v>
      </c>
      <c r="D203" s="195" t="s">
        <v>263</v>
      </c>
      <c r="E203" s="196"/>
      <c r="F203" s="172">
        <f t="shared" si="82"/>
        <v>4300</v>
      </c>
      <c r="G203" s="173">
        <f>G204</f>
        <v>4300</v>
      </c>
      <c r="H203" s="173"/>
      <c r="I203" s="174"/>
      <c r="J203" s="172">
        <f t="shared" si="120"/>
        <v>0</v>
      </c>
      <c r="K203" s="173">
        <f t="shared" si="127"/>
        <v>0</v>
      </c>
      <c r="L203" s="173">
        <f t="shared" si="127"/>
        <v>0</v>
      </c>
      <c r="M203" s="173">
        <f t="shared" si="127"/>
        <v>0</v>
      </c>
      <c r="N203" s="172">
        <f t="shared" si="121"/>
        <v>4300</v>
      </c>
      <c r="O203" s="173">
        <f t="shared" si="115"/>
        <v>4300</v>
      </c>
      <c r="P203" s="173">
        <f t="shared" si="115"/>
        <v>0</v>
      </c>
      <c r="Q203" s="173">
        <f t="shared" si="115"/>
        <v>0</v>
      </c>
      <c r="R203" s="198">
        <f t="shared" si="124"/>
        <v>1370.633</v>
      </c>
      <c r="S203" s="199"/>
      <c r="T203" s="199">
        <f>T204</f>
        <v>1370.633</v>
      </c>
      <c r="U203" s="199">
        <f t="shared" si="125"/>
        <v>0</v>
      </c>
      <c r="V203" s="200">
        <f t="shared" si="112"/>
        <v>0</v>
      </c>
      <c r="W203" s="198">
        <f t="shared" si="113"/>
        <v>5670.633</v>
      </c>
      <c r="X203" s="199">
        <f t="shared" si="117"/>
        <v>4300</v>
      </c>
      <c r="Y203" s="173">
        <f>Y204</f>
        <v>1370.633</v>
      </c>
      <c r="Z203" s="173">
        <f>Z204</f>
        <v>0</v>
      </c>
      <c r="AA203" s="174"/>
      <c r="AB203" s="188">
        <f t="shared" si="91"/>
        <v>-382.319</v>
      </c>
      <c r="AC203" s="173">
        <f t="shared" si="126"/>
        <v>30</v>
      </c>
      <c r="AD203" s="173">
        <f t="shared" si="126"/>
        <v>-412.319</v>
      </c>
      <c r="AE203" s="173"/>
      <c r="AF203" s="174"/>
      <c r="AG203" s="188">
        <f t="shared" si="92"/>
        <v>5288.314</v>
      </c>
      <c r="AH203" s="199">
        <f t="shared" si="93"/>
        <v>4330</v>
      </c>
      <c r="AI203" s="199">
        <f t="shared" si="94"/>
        <v>958.3140000000001</v>
      </c>
      <c r="AJ203" s="199">
        <f t="shared" si="95"/>
        <v>0</v>
      </c>
      <c r="AK203" s="201">
        <f t="shared" si="96"/>
        <v>0</v>
      </c>
      <c r="AL203" s="191">
        <f t="shared" si="84"/>
        <v>-480</v>
      </c>
      <c r="AM203" s="173"/>
      <c r="AN203" s="173">
        <f>AN204</f>
        <v>-480</v>
      </c>
      <c r="AO203" s="173"/>
      <c r="AP203" s="174"/>
      <c r="AQ203" s="188">
        <f t="shared" si="85"/>
        <v>4808.314</v>
      </c>
      <c r="AR203" s="199">
        <f t="shared" si="86"/>
        <v>4330</v>
      </c>
      <c r="AS203" s="199">
        <f t="shared" si="87"/>
        <v>478.3140000000001</v>
      </c>
      <c r="AT203" s="199">
        <f t="shared" si="88"/>
        <v>0</v>
      </c>
      <c r="AU203" s="202">
        <f t="shared" si="89"/>
        <v>0</v>
      </c>
      <c r="AV203" s="215">
        <v>3762</v>
      </c>
      <c r="AW203" s="194">
        <f t="shared" si="90"/>
        <v>78.23948269601361</v>
      </c>
    </row>
    <row r="204" spans="1:49" ht="18.75" customHeight="1">
      <c r="A204" s="197" t="s">
        <v>170</v>
      </c>
      <c r="B204" s="195" t="s">
        <v>172</v>
      </c>
      <c r="C204" s="195" t="s">
        <v>221</v>
      </c>
      <c r="D204" s="195" t="s">
        <v>263</v>
      </c>
      <c r="E204" s="196" t="s">
        <v>131</v>
      </c>
      <c r="F204" s="172">
        <f t="shared" si="82"/>
        <v>4300</v>
      </c>
      <c r="G204" s="173">
        <f>'[1]прил2'!H106</f>
        <v>4300</v>
      </c>
      <c r="H204" s="173"/>
      <c r="I204" s="174"/>
      <c r="J204" s="172">
        <f t="shared" si="120"/>
        <v>0</v>
      </c>
      <c r="K204" s="173">
        <f>'[1]прил2'!L106</f>
        <v>0</v>
      </c>
      <c r="L204" s="173">
        <f>'[1]прил2'!M106</f>
        <v>0</v>
      </c>
      <c r="M204" s="173">
        <f>'[1]прил2'!N106</f>
        <v>0</v>
      </c>
      <c r="N204" s="172">
        <f t="shared" si="121"/>
        <v>4300</v>
      </c>
      <c r="O204" s="173">
        <f t="shared" si="115"/>
        <v>4300</v>
      </c>
      <c r="P204" s="173">
        <f t="shared" si="115"/>
        <v>0</v>
      </c>
      <c r="Q204" s="173">
        <f t="shared" si="115"/>
        <v>0</v>
      </c>
      <c r="R204" s="198">
        <f t="shared" si="124"/>
        <v>1370.633</v>
      </c>
      <c r="S204" s="199"/>
      <c r="T204" s="199">
        <v>1370.633</v>
      </c>
      <c r="U204" s="199">
        <f t="shared" si="125"/>
        <v>0</v>
      </c>
      <c r="V204" s="200">
        <f t="shared" si="112"/>
        <v>0</v>
      </c>
      <c r="W204" s="198">
        <f t="shared" si="113"/>
        <v>5670.633</v>
      </c>
      <c r="X204" s="199">
        <f t="shared" si="117"/>
        <v>4300</v>
      </c>
      <c r="Y204" s="173">
        <f>P204+T204</f>
        <v>1370.633</v>
      </c>
      <c r="Z204" s="173">
        <v>0</v>
      </c>
      <c r="AA204" s="174"/>
      <c r="AB204" s="188">
        <f t="shared" si="91"/>
        <v>-382.319</v>
      </c>
      <c r="AC204" s="173">
        <v>30</v>
      </c>
      <c r="AD204" s="173">
        <v>-412.319</v>
      </c>
      <c r="AE204" s="173"/>
      <c r="AF204" s="174"/>
      <c r="AG204" s="188">
        <f t="shared" si="92"/>
        <v>5288.314</v>
      </c>
      <c r="AH204" s="199">
        <f t="shared" si="93"/>
        <v>4330</v>
      </c>
      <c r="AI204" s="199">
        <f t="shared" si="94"/>
        <v>958.3140000000001</v>
      </c>
      <c r="AJ204" s="199">
        <f t="shared" si="95"/>
        <v>0</v>
      </c>
      <c r="AK204" s="201">
        <f t="shared" si="96"/>
        <v>0</v>
      </c>
      <c r="AL204" s="191">
        <f t="shared" si="84"/>
        <v>-480</v>
      </c>
      <c r="AM204" s="173"/>
      <c r="AN204" s="173">
        <f>прил2!AO142</f>
        <v>-480</v>
      </c>
      <c r="AO204" s="173"/>
      <c r="AP204" s="174"/>
      <c r="AQ204" s="188">
        <f t="shared" si="85"/>
        <v>4808.314</v>
      </c>
      <c r="AR204" s="199">
        <f t="shared" si="86"/>
        <v>4330</v>
      </c>
      <c r="AS204" s="199">
        <f t="shared" si="87"/>
        <v>478.3140000000001</v>
      </c>
      <c r="AT204" s="199">
        <f t="shared" si="88"/>
        <v>0</v>
      </c>
      <c r="AU204" s="202">
        <f t="shared" si="89"/>
        <v>0</v>
      </c>
      <c r="AV204" s="215">
        <v>3762</v>
      </c>
      <c r="AW204" s="194">
        <f t="shared" si="90"/>
        <v>78.23948269601361</v>
      </c>
    </row>
    <row r="205" spans="1:49" ht="17.25" customHeight="1">
      <c r="A205" s="197" t="s">
        <v>140</v>
      </c>
      <c r="B205" s="206" t="s">
        <v>172</v>
      </c>
      <c r="C205" s="206" t="s">
        <v>221</v>
      </c>
      <c r="D205" s="206" t="s">
        <v>264</v>
      </c>
      <c r="E205" s="227"/>
      <c r="F205" s="172">
        <f t="shared" si="82"/>
        <v>218</v>
      </c>
      <c r="G205" s="173">
        <f>G206</f>
        <v>218</v>
      </c>
      <c r="H205" s="173"/>
      <c r="I205" s="174"/>
      <c r="J205" s="172">
        <f t="shared" si="120"/>
        <v>50</v>
      </c>
      <c r="K205" s="173">
        <f>K206</f>
        <v>50</v>
      </c>
      <c r="L205" s="173">
        <f>L206</f>
        <v>0</v>
      </c>
      <c r="M205" s="173">
        <f>M206</f>
        <v>0</v>
      </c>
      <c r="N205" s="172">
        <f t="shared" si="121"/>
        <v>268</v>
      </c>
      <c r="O205" s="173">
        <f t="shared" si="115"/>
        <v>268</v>
      </c>
      <c r="P205" s="173">
        <f t="shared" si="115"/>
        <v>0</v>
      </c>
      <c r="Q205" s="173">
        <f t="shared" si="115"/>
        <v>0</v>
      </c>
      <c r="R205" s="238">
        <f t="shared" si="124"/>
        <v>475</v>
      </c>
      <c r="S205" s="229">
        <f>S206</f>
        <v>475</v>
      </c>
      <c r="T205" s="199">
        <f aca="true" t="shared" si="128" ref="T205:T233">Y205-P205</f>
        <v>0</v>
      </c>
      <c r="U205" s="199">
        <f t="shared" si="125"/>
        <v>0</v>
      </c>
      <c r="V205" s="200">
        <f t="shared" si="112"/>
        <v>0</v>
      </c>
      <c r="W205" s="198">
        <f t="shared" si="113"/>
        <v>743</v>
      </c>
      <c r="X205" s="199">
        <f t="shared" si="117"/>
        <v>743</v>
      </c>
      <c r="Y205" s="173">
        <f>Y206</f>
        <v>0</v>
      </c>
      <c r="Z205" s="173">
        <f>Z206</f>
        <v>0</v>
      </c>
      <c r="AA205" s="174"/>
      <c r="AB205" s="188">
        <f t="shared" si="91"/>
        <v>0</v>
      </c>
      <c r="AC205" s="173">
        <f>AC206</f>
        <v>0</v>
      </c>
      <c r="AD205" s="173"/>
      <c r="AE205" s="173"/>
      <c r="AF205" s="174"/>
      <c r="AG205" s="188">
        <f t="shared" si="92"/>
        <v>743</v>
      </c>
      <c r="AH205" s="199">
        <f t="shared" si="93"/>
        <v>743</v>
      </c>
      <c r="AI205" s="199">
        <f t="shared" si="94"/>
        <v>0</v>
      </c>
      <c r="AJ205" s="199">
        <f t="shared" si="95"/>
        <v>0</v>
      </c>
      <c r="AK205" s="201">
        <f t="shared" si="96"/>
        <v>0</v>
      </c>
      <c r="AL205" s="191">
        <f t="shared" si="84"/>
        <v>0</v>
      </c>
      <c r="AM205" s="173"/>
      <c r="AN205" s="173"/>
      <c r="AO205" s="173"/>
      <c r="AP205" s="174"/>
      <c r="AQ205" s="188">
        <f t="shared" si="85"/>
        <v>743</v>
      </c>
      <c r="AR205" s="199">
        <f t="shared" si="86"/>
        <v>743</v>
      </c>
      <c r="AS205" s="199">
        <f t="shared" si="87"/>
        <v>0</v>
      </c>
      <c r="AT205" s="199">
        <f t="shared" si="88"/>
        <v>0</v>
      </c>
      <c r="AU205" s="202">
        <f t="shared" si="89"/>
        <v>0</v>
      </c>
      <c r="AV205" s="305">
        <f>AV206</f>
        <v>596.5</v>
      </c>
      <c r="AW205" s="194">
        <f t="shared" si="90"/>
        <v>80.28263795423956</v>
      </c>
    </row>
    <row r="206" spans="1:49" ht="30" customHeight="1">
      <c r="A206" s="197" t="s">
        <v>265</v>
      </c>
      <c r="B206" s="206" t="s">
        <v>172</v>
      </c>
      <c r="C206" s="206" t="s">
        <v>221</v>
      </c>
      <c r="D206" s="206" t="s">
        <v>264</v>
      </c>
      <c r="E206" s="227" t="s">
        <v>266</v>
      </c>
      <c r="F206" s="172">
        <f t="shared" si="82"/>
        <v>218</v>
      </c>
      <c r="G206" s="173">
        <f>'[1]прил2'!H108</f>
        <v>218</v>
      </c>
      <c r="H206" s="173"/>
      <c r="I206" s="174"/>
      <c r="J206" s="172">
        <f t="shared" si="120"/>
        <v>50</v>
      </c>
      <c r="K206" s="173">
        <f>'[1]прил2'!L108</f>
        <v>50</v>
      </c>
      <c r="L206" s="173">
        <f>'[1]прил2'!M108</f>
        <v>0</v>
      </c>
      <c r="M206" s="173">
        <f>'[1]прил2'!N108</f>
        <v>0</v>
      </c>
      <c r="N206" s="172">
        <f t="shared" si="121"/>
        <v>268</v>
      </c>
      <c r="O206" s="173">
        <f t="shared" si="115"/>
        <v>268</v>
      </c>
      <c r="P206" s="173">
        <f t="shared" si="115"/>
        <v>0</v>
      </c>
      <c r="Q206" s="173">
        <f t="shared" si="115"/>
        <v>0</v>
      </c>
      <c r="R206" s="238">
        <f t="shared" si="124"/>
        <v>475</v>
      </c>
      <c r="S206" s="229">
        <v>475</v>
      </c>
      <c r="T206" s="199">
        <f t="shared" si="128"/>
        <v>0</v>
      </c>
      <c r="U206" s="199">
        <f t="shared" si="125"/>
        <v>0</v>
      </c>
      <c r="V206" s="200">
        <f t="shared" si="112"/>
        <v>0</v>
      </c>
      <c r="W206" s="198">
        <f t="shared" si="113"/>
        <v>743</v>
      </c>
      <c r="X206" s="199">
        <f t="shared" si="117"/>
        <v>743</v>
      </c>
      <c r="Y206" s="173">
        <v>0</v>
      </c>
      <c r="Z206" s="173"/>
      <c r="AA206" s="174"/>
      <c r="AB206" s="188">
        <f t="shared" si="91"/>
        <v>0</v>
      </c>
      <c r="AC206" s="173">
        <v>0</v>
      </c>
      <c r="AD206" s="173"/>
      <c r="AE206" s="173"/>
      <c r="AF206" s="174"/>
      <c r="AG206" s="188">
        <f t="shared" si="92"/>
        <v>743</v>
      </c>
      <c r="AH206" s="199">
        <f t="shared" si="93"/>
        <v>743</v>
      </c>
      <c r="AI206" s="199">
        <f t="shared" si="94"/>
        <v>0</v>
      </c>
      <c r="AJ206" s="199">
        <f t="shared" si="95"/>
        <v>0</v>
      </c>
      <c r="AK206" s="201">
        <f t="shared" si="96"/>
        <v>0</v>
      </c>
      <c r="AL206" s="191">
        <f t="shared" si="84"/>
        <v>0</v>
      </c>
      <c r="AM206" s="173"/>
      <c r="AN206" s="173"/>
      <c r="AO206" s="173"/>
      <c r="AP206" s="174"/>
      <c r="AQ206" s="188">
        <f t="shared" si="85"/>
        <v>743</v>
      </c>
      <c r="AR206" s="199">
        <f t="shared" si="86"/>
        <v>743</v>
      </c>
      <c r="AS206" s="199">
        <f t="shared" si="87"/>
        <v>0</v>
      </c>
      <c r="AT206" s="199">
        <f t="shared" si="88"/>
        <v>0</v>
      </c>
      <c r="AU206" s="202">
        <f t="shared" si="89"/>
        <v>0</v>
      </c>
      <c r="AV206" s="215">
        <v>596.5</v>
      </c>
      <c r="AW206" s="194">
        <f t="shared" si="90"/>
        <v>80.28263795423956</v>
      </c>
    </row>
    <row r="207" spans="1:49" ht="41.25" customHeight="1" hidden="1">
      <c r="A207" s="185" t="s">
        <v>267</v>
      </c>
      <c r="B207" s="209" t="s">
        <v>172</v>
      </c>
      <c r="C207" s="209" t="s">
        <v>268</v>
      </c>
      <c r="D207" s="209"/>
      <c r="E207" s="239"/>
      <c r="F207" s="188">
        <f t="shared" si="82"/>
        <v>8500</v>
      </c>
      <c r="G207" s="189">
        <f>G208</f>
        <v>8500</v>
      </c>
      <c r="H207" s="189"/>
      <c r="I207" s="190"/>
      <c r="J207" s="188">
        <f t="shared" si="120"/>
        <v>0</v>
      </c>
      <c r="K207" s="189">
        <f aca="true" t="shared" si="129" ref="K207:M208">K208</f>
        <v>0</v>
      </c>
      <c r="L207" s="189">
        <f t="shared" si="129"/>
        <v>0</v>
      </c>
      <c r="M207" s="189">
        <f t="shared" si="129"/>
        <v>0</v>
      </c>
      <c r="N207" s="188">
        <f t="shared" si="121"/>
        <v>8500</v>
      </c>
      <c r="O207" s="189">
        <f t="shared" si="115"/>
        <v>8500</v>
      </c>
      <c r="P207" s="189">
        <f t="shared" si="115"/>
        <v>0</v>
      </c>
      <c r="Q207" s="189">
        <f t="shared" si="115"/>
        <v>0</v>
      </c>
      <c r="R207" s="188">
        <f>W207-N207</f>
        <v>-8500</v>
      </c>
      <c r="S207" s="189">
        <f>S208</f>
        <v>-8500</v>
      </c>
      <c r="T207" s="189">
        <f t="shared" si="128"/>
        <v>0</v>
      </c>
      <c r="U207" s="189">
        <f t="shared" si="125"/>
        <v>0</v>
      </c>
      <c r="V207" s="191">
        <f t="shared" si="112"/>
        <v>0</v>
      </c>
      <c r="W207" s="188">
        <f t="shared" si="113"/>
        <v>0</v>
      </c>
      <c r="X207" s="189">
        <f t="shared" si="117"/>
        <v>0</v>
      </c>
      <c r="Y207" s="189">
        <f aca="true" t="shared" si="130" ref="Y207:Z209">Y208</f>
        <v>0</v>
      </c>
      <c r="Z207" s="189">
        <f t="shared" si="130"/>
        <v>0</v>
      </c>
      <c r="AA207" s="190"/>
      <c r="AB207" s="188">
        <f t="shared" si="91"/>
        <v>0</v>
      </c>
      <c r="AC207" s="173"/>
      <c r="AD207" s="173"/>
      <c r="AE207" s="173"/>
      <c r="AF207" s="174"/>
      <c r="AG207" s="188">
        <f t="shared" si="92"/>
        <v>0</v>
      </c>
      <c r="AH207" s="189">
        <f t="shared" si="93"/>
        <v>0</v>
      </c>
      <c r="AI207" s="189">
        <f t="shared" si="94"/>
        <v>0</v>
      </c>
      <c r="AJ207" s="189">
        <f t="shared" si="95"/>
        <v>0</v>
      </c>
      <c r="AK207" s="190">
        <f t="shared" si="96"/>
        <v>0</v>
      </c>
      <c r="AL207" s="191">
        <f t="shared" si="84"/>
        <v>0</v>
      </c>
      <c r="AM207" s="173"/>
      <c r="AN207" s="173"/>
      <c r="AO207" s="173"/>
      <c r="AP207" s="174"/>
      <c r="AQ207" s="188">
        <f t="shared" si="85"/>
        <v>0</v>
      </c>
      <c r="AR207" s="199">
        <f t="shared" si="86"/>
        <v>0</v>
      </c>
      <c r="AS207" s="199">
        <f t="shared" si="87"/>
        <v>0</v>
      </c>
      <c r="AT207" s="199">
        <f t="shared" si="88"/>
        <v>0</v>
      </c>
      <c r="AU207" s="202">
        <f t="shared" si="89"/>
        <v>0</v>
      </c>
      <c r="AV207" s="215"/>
      <c r="AW207" s="194" t="e">
        <f t="shared" si="90"/>
        <v>#DIV/0!</v>
      </c>
    </row>
    <row r="208" spans="1:49" ht="39.75" customHeight="1" hidden="1">
      <c r="A208" s="197" t="s">
        <v>269</v>
      </c>
      <c r="B208" s="206" t="s">
        <v>172</v>
      </c>
      <c r="C208" s="206" t="s">
        <v>268</v>
      </c>
      <c r="D208" s="206" t="s">
        <v>270</v>
      </c>
      <c r="E208" s="227"/>
      <c r="F208" s="172">
        <f t="shared" si="82"/>
        <v>8500</v>
      </c>
      <c r="G208" s="173">
        <f>G209</f>
        <v>8500</v>
      </c>
      <c r="H208" s="173"/>
      <c r="I208" s="174"/>
      <c r="J208" s="172">
        <f t="shared" si="120"/>
        <v>0</v>
      </c>
      <c r="K208" s="173">
        <f t="shared" si="129"/>
        <v>0</v>
      </c>
      <c r="L208" s="173">
        <f t="shared" si="129"/>
        <v>0</v>
      </c>
      <c r="M208" s="173">
        <f t="shared" si="129"/>
        <v>0</v>
      </c>
      <c r="N208" s="172">
        <f t="shared" si="121"/>
        <v>8500</v>
      </c>
      <c r="O208" s="173">
        <f t="shared" si="115"/>
        <v>8500</v>
      </c>
      <c r="P208" s="173">
        <f t="shared" si="115"/>
        <v>0</v>
      </c>
      <c r="Q208" s="173">
        <f t="shared" si="115"/>
        <v>0</v>
      </c>
      <c r="R208" s="198">
        <f>W208-N208</f>
        <v>-8500</v>
      </c>
      <c r="S208" s="199">
        <f>S209</f>
        <v>-8500</v>
      </c>
      <c r="T208" s="199">
        <f t="shared" si="128"/>
        <v>0</v>
      </c>
      <c r="U208" s="199">
        <f t="shared" si="125"/>
        <v>0</v>
      </c>
      <c r="V208" s="200">
        <f t="shared" si="112"/>
        <v>0</v>
      </c>
      <c r="W208" s="198">
        <f t="shared" si="113"/>
        <v>0</v>
      </c>
      <c r="X208" s="199">
        <f t="shared" si="117"/>
        <v>0</v>
      </c>
      <c r="Y208" s="173">
        <f t="shared" si="130"/>
        <v>0</v>
      </c>
      <c r="Z208" s="173">
        <f t="shared" si="130"/>
        <v>0</v>
      </c>
      <c r="AA208" s="174"/>
      <c r="AB208" s="188">
        <f t="shared" si="91"/>
        <v>0</v>
      </c>
      <c r="AC208" s="173"/>
      <c r="AD208" s="173"/>
      <c r="AE208" s="173"/>
      <c r="AF208" s="174"/>
      <c r="AG208" s="188">
        <f t="shared" si="92"/>
        <v>0</v>
      </c>
      <c r="AH208" s="189">
        <f t="shared" si="93"/>
        <v>0</v>
      </c>
      <c r="AI208" s="189">
        <f t="shared" si="94"/>
        <v>0</v>
      </c>
      <c r="AJ208" s="189">
        <f t="shared" si="95"/>
        <v>0</v>
      </c>
      <c r="AK208" s="190">
        <f t="shared" si="96"/>
        <v>0</v>
      </c>
      <c r="AL208" s="191">
        <f t="shared" si="84"/>
        <v>0</v>
      </c>
      <c r="AM208" s="173"/>
      <c r="AN208" s="173"/>
      <c r="AO208" s="173"/>
      <c r="AP208" s="174"/>
      <c r="AQ208" s="188">
        <f t="shared" si="85"/>
        <v>0</v>
      </c>
      <c r="AR208" s="199">
        <f t="shared" si="86"/>
        <v>0</v>
      </c>
      <c r="AS208" s="199">
        <f t="shared" si="87"/>
        <v>0</v>
      </c>
      <c r="AT208" s="199">
        <f t="shared" si="88"/>
        <v>0</v>
      </c>
      <c r="AU208" s="202">
        <f t="shared" si="89"/>
        <v>0</v>
      </c>
      <c r="AV208" s="215"/>
      <c r="AW208" s="194" t="e">
        <f t="shared" si="90"/>
        <v>#DIV/0!</v>
      </c>
    </row>
    <row r="209" spans="1:49" ht="41.25" customHeight="1" hidden="1">
      <c r="A209" s="197" t="s">
        <v>271</v>
      </c>
      <c r="B209" s="206" t="s">
        <v>172</v>
      </c>
      <c r="C209" s="206" t="s">
        <v>268</v>
      </c>
      <c r="D209" s="206" t="s">
        <v>272</v>
      </c>
      <c r="E209" s="227"/>
      <c r="F209" s="172">
        <f t="shared" si="82"/>
        <v>8500</v>
      </c>
      <c r="G209" s="173">
        <f>G210+G211</f>
        <v>8500</v>
      </c>
      <c r="H209" s="173"/>
      <c r="I209" s="174"/>
      <c r="J209" s="172">
        <f t="shared" si="120"/>
        <v>0</v>
      </c>
      <c r="K209" s="173">
        <f>K210+K211</f>
        <v>0</v>
      </c>
      <c r="L209" s="173">
        <f>L210+L211</f>
        <v>0</v>
      </c>
      <c r="M209" s="173">
        <f>M210+M211</f>
        <v>0</v>
      </c>
      <c r="N209" s="172">
        <f t="shared" si="121"/>
        <v>8500</v>
      </c>
      <c r="O209" s="173">
        <f t="shared" si="115"/>
        <v>8500</v>
      </c>
      <c r="P209" s="173">
        <f t="shared" si="115"/>
        <v>0</v>
      </c>
      <c r="Q209" s="173">
        <f t="shared" si="115"/>
        <v>0</v>
      </c>
      <c r="R209" s="198">
        <f>W209-N209</f>
        <v>-8500</v>
      </c>
      <c r="S209" s="199">
        <f>S210</f>
        <v>-8500</v>
      </c>
      <c r="T209" s="199">
        <f t="shared" si="128"/>
        <v>0</v>
      </c>
      <c r="U209" s="199">
        <f t="shared" si="125"/>
        <v>0</v>
      </c>
      <c r="V209" s="200">
        <f t="shared" si="112"/>
        <v>0</v>
      </c>
      <c r="W209" s="198">
        <f t="shared" si="113"/>
        <v>0</v>
      </c>
      <c r="X209" s="199">
        <f t="shared" si="117"/>
        <v>0</v>
      </c>
      <c r="Y209" s="173">
        <f t="shared" si="130"/>
        <v>0</v>
      </c>
      <c r="Z209" s="173">
        <f t="shared" si="130"/>
        <v>0</v>
      </c>
      <c r="AA209" s="174"/>
      <c r="AB209" s="188">
        <f t="shared" si="91"/>
        <v>0</v>
      </c>
      <c r="AC209" s="173"/>
      <c r="AD209" s="173"/>
      <c r="AE209" s="173"/>
      <c r="AF209" s="174"/>
      <c r="AG209" s="188">
        <f t="shared" si="92"/>
        <v>0</v>
      </c>
      <c r="AH209" s="189">
        <f t="shared" si="93"/>
        <v>0</v>
      </c>
      <c r="AI209" s="189">
        <f t="shared" si="94"/>
        <v>0</v>
      </c>
      <c r="AJ209" s="189">
        <f t="shared" si="95"/>
        <v>0</v>
      </c>
      <c r="AK209" s="190">
        <f t="shared" si="96"/>
        <v>0</v>
      </c>
      <c r="AL209" s="191">
        <f t="shared" si="84"/>
        <v>0</v>
      </c>
      <c r="AM209" s="173"/>
      <c r="AN209" s="173"/>
      <c r="AO209" s="173"/>
      <c r="AP209" s="174"/>
      <c r="AQ209" s="188">
        <f t="shared" si="85"/>
        <v>0</v>
      </c>
      <c r="AR209" s="199">
        <f t="shared" si="86"/>
        <v>0</v>
      </c>
      <c r="AS209" s="199">
        <f t="shared" si="87"/>
        <v>0</v>
      </c>
      <c r="AT209" s="199">
        <f t="shared" si="88"/>
        <v>0</v>
      </c>
      <c r="AU209" s="202">
        <f t="shared" si="89"/>
        <v>0</v>
      </c>
      <c r="AV209" s="215"/>
      <c r="AW209" s="194" t="e">
        <f t="shared" si="90"/>
        <v>#DIV/0!</v>
      </c>
    </row>
    <row r="210" spans="1:49" ht="26.25" customHeight="1" hidden="1">
      <c r="A210" s="197" t="s">
        <v>273</v>
      </c>
      <c r="B210" s="206" t="s">
        <v>172</v>
      </c>
      <c r="C210" s="206" t="s">
        <v>268</v>
      </c>
      <c r="D210" s="206" t="s">
        <v>274</v>
      </c>
      <c r="E210" s="227" t="s">
        <v>275</v>
      </c>
      <c r="F210" s="172">
        <f t="shared" si="82"/>
        <v>7000</v>
      </c>
      <c r="G210" s="173">
        <f>'[1]прил2'!H112</f>
        <v>7000</v>
      </c>
      <c r="H210" s="173"/>
      <c r="I210" s="174"/>
      <c r="J210" s="172">
        <f t="shared" si="120"/>
        <v>1500</v>
      </c>
      <c r="K210" s="173">
        <f>'[1]прил2'!L112</f>
        <v>1500</v>
      </c>
      <c r="L210" s="173">
        <f>'[1]прил2'!M112</f>
        <v>0</v>
      </c>
      <c r="M210" s="173">
        <f>'[1]прил2'!N112</f>
        <v>0</v>
      </c>
      <c r="N210" s="172">
        <f t="shared" si="121"/>
        <v>8500</v>
      </c>
      <c r="O210" s="173">
        <f t="shared" si="115"/>
        <v>8500</v>
      </c>
      <c r="P210" s="173">
        <f t="shared" si="115"/>
        <v>0</v>
      </c>
      <c r="Q210" s="173">
        <f t="shared" si="115"/>
        <v>0</v>
      </c>
      <c r="R210" s="198">
        <f>W210-N210</f>
        <v>-8500</v>
      </c>
      <c r="S210" s="199">
        <v>-8500</v>
      </c>
      <c r="T210" s="199">
        <f t="shared" si="128"/>
        <v>0</v>
      </c>
      <c r="U210" s="199">
        <f t="shared" si="125"/>
        <v>0</v>
      </c>
      <c r="V210" s="200">
        <f t="shared" si="112"/>
        <v>0</v>
      </c>
      <c r="W210" s="198">
        <f t="shared" si="113"/>
        <v>0</v>
      </c>
      <c r="X210" s="199">
        <f t="shared" si="117"/>
        <v>0</v>
      </c>
      <c r="Y210" s="173">
        <v>0</v>
      </c>
      <c r="Z210" s="173">
        <v>0</v>
      </c>
      <c r="AA210" s="174"/>
      <c r="AB210" s="188">
        <f t="shared" si="91"/>
        <v>0</v>
      </c>
      <c r="AC210" s="173"/>
      <c r="AD210" s="173"/>
      <c r="AE210" s="173"/>
      <c r="AF210" s="174"/>
      <c r="AG210" s="188">
        <f t="shared" si="92"/>
        <v>0</v>
      </c>
      <c r="AH210" s="189">
        <f t="shared" si="93"/>
        <v>0</v>
      </c>
      <c r="AI210" s="189">
        <f t="shared" si="94"/>
        <v>0</v>
      </c>
      <c r="AJ210" s="189">
        <f t="shared" si="95"/>
        <v>0</v>
      </c>
      <c r="AK210" s="190">
        <f t="shared" si="96"/>
        <v>0</v>
      </c>
      <c r="AL210" s="191">
        <f t="shared" si="84"/>
        <v>0</v>
      </c>
      <c r="AM210" s="173"/>
      <c r="AN210" s="173"/>
      <c r="AO210" s="173"/>
      <c r="AP210" s="174"/>
      <c r="AQ210" s="188">
        <f t="shared" si="85"/>
        <v>0</v>
      </c>
      <c r="AR210" s="199">
        <f t="shared" si="86"/>
        <v>0</v>
      </c>
      <c r="AS210" s="199">
        <f t="shared" si="87"/>
        <v>0</v>
      </c>
      <c r="AT210" s="199">
        <f t="shared" si="88"/>
        <v>0</v>
      </c>
      <c r="AU210" s="202">
        <f t="shared" si="89"/>
        <v>0</v>
      </c>
      <c r="AV210" s="215"/>
      <c r="AW210" s="194" t="e">
        <f t="shared" si="90"/>
        <v>#DIV/0!</v>
      </c>
    </row>
    <row r="211" spans="1:49" ht="26.25" customHeight="1" hidden="1">
      <c r="A211" s="197" t="s">
        <v>273</v>
      </c>
      <c r="B211" s="206" t="s">
        <v>172</v>
      </c>
      <c r="C211" s="206" t="s">
        <v>268</v>
      </c>
      <c r="D211" s="206" t="s">
        <v>276</v>
      </c>
      <c r="E211" s="227" t="s">
        <v>275</v>
      </c>
      <c r="F211" s="172">
        <f t="shared" si="82"/>
        <v>1500</v>
      </c>
      <c r="G211" s="173">
        <f>'[1]прил2'!H113</f>
        <v>1500</v>
      </c>
      <c r="H211" s="173"/>
      <c r="I211" s="174"/>
      <c r="J211" s="172">
        <f t="shared" si="120"/>
        <v>-1500</v>
      </c>
      <c r="K211" s="173">
        <v>-1500</v>
      </c>
      <c r="L211" s="173"/>
      <c r="M211" s="174"/>
      <c r="N211" s="172">
        <f t="shared" si="121"/>
        <v>0</v>
      </c>
      <c r="O211" s="173">
        <f t="shared" si="115"/>
        <v>0</v>
      </c>
      <c r="P211" s="173">
        <f t="shared" si="115"/>
        <v>0</v>
      </c>
      <c r="Q211" s="173">
        <f t="shared" si="115"/>
        <v>0</v>
      </c>
      <c r="R211" s="198">
        <f>W211-N211</f>
        <v>0</v>
      </c>
      <c r="S211" s="199"/>
      <c r="T211" s="199">
        <f t="shared" si="128"/>
        <v>0</v>
      </c>
      <c r="U211" s="199">
        <f t="shared" si="125"/>
        <v>0</v>
      </c>
      <c r="V211" s="200">
        <f t="shared" si="112"/>
        <v>0</v>
      </c>
      <c r="W211" s="198">
        <f t="shared" si="113"/>
        <v>0</v>
      </c>
      <c r="X211" s="199">
        <f t="shared" si="117"/>
        <v>0</v>
      </c>
      <c r="Y211" s="173">
        <v>0</v>
      </c>
      <c r="Z211" s="173">
        <v>0</v>
      </c>
      <c r="AA211" s="174"/>
      <c r="AB211" s="188">
        <f t="shared" si="91"/>
        <v>0</v>
      </c>
      <c r="AC211" s="173"/>
      <c r="AD211" s="173"/>
      <c r="AE211" s="173"/>
      <c r="AF211" s="174"/>
      <c r="AG211" s="188">
        <f t="shared" si="92"/>
        <v>0</v>
      </c>
      <c r="AH211" s="189">
        <f t="shared" si="93"/>
        <v>0</v>
      </c>
      <c r="AI211" s="189">
        <f t="shared" si="94"/>
        <v>0</v>
      </c>
      <c r="AJ211" s="189">
        <f t="shared" si="95"/>
        <v>0</v>
      </c>
      <c r="AK211" s="190">
        <f t="shared" si="96"/>
        <v>0</v>
      </c>
      <c r="AL211" s="191">
        <f t="shared" si="84"/>
        <v>0</v>
      </c>
      <c r="AM211" s="173"/>
      <c r="AN211" s="173"/>
      <c r="AO211" s="173"/>
      <c r="AP211" s="174"/>
      <c r="AQ211" s="188">
        <f t="shared" si="85"/>
        <v>0</v>
      </c>
      <c r="AR211" s="199">
        <f t="shared" si="86"/>
        <v>0</v>
      </c>
      <c r="AS211" s="199">
        <f t="shared" si="87"/>
        <v>0</v>
      </c>
      <c r="AT211" s="199">
        <f t="shared" si="88"/>
        <v>0</v>
      </c>
      <c r="AU211" s="202">
        <f t="shared" si="89"/>
        <v>0</v>
      </c>
      <c r="AV211" s="215"/>
      <c r="AW211" s="194" t="e">
        <f t="shared" si="90"/>
        <v>#DIV/0!</v>
      </c>
    </row>
    <row r="212" spans="1:49" ht="15">
      <c r="A212" s="185" t="s">
        <v>277</v>
      </c>
      <c r="B212" s="186" t="s">
        <v>268</v>
      </c>
      <c r="C212" s="186" t="s">
        <v>278</v>
      </c>
      <c r="D212" s="195"/>
      <c r="E212" s="196"/>
      <c r="F212" s="188">
        <f t="shared" si="82"/>
        <v>11271.9</v>
      </c>
      <c r="G212" s="189">
        <f>G213+G217+G230</f>
        <v>748</v>
      </c>
      <c r="H212" s="189"/>
      <c r="I212" s="190">
        <f>I217+I230</f>
        <v>10523.9</v>
      </c>
      <c r="J212" s="188">
        <f t="shared" si="120"/>
        <v>1589.1</v>
      </c>
      <c r="K212" s="189">
        <f>K213+K217+K230</f>
        <v>0</v>
      </c>
      <c r="L212" s="189">
        <f>L213+L217+L230</f>
        <v>0</v>
      </c>
      <c r="M212" s="189">
        <f>M213+M217+M230</f>
        <v>1589.1</v>
      </c>
      <c r="N212" s="188">
        <f t="shared" si="121"/>
        <v>12861</v>
      </c>
      <c r="O212" s="189">
        <f t="shared" si="115"/>
        <v>748</v>
      </c>
      <c r="P212" s="189">
        <f t="shared" si="115"/>
        <v>0</v>
      </c>
      <c r="Q212" s="189">
        <f t="shared" si="115"/>
        <v>12113</v>
      </c>
      <c r="R212" s="188">
        <f aca="true" t="shared" si="131" ref="R212:R229">SUM(S212:V212)</f>
        <v>-178.27100000000002</v>
      </c>
      <c r="S212" s="189">
        <f>S213+S217+S230+S237</f>
        <v>0</v>
      </c>
      <c r="T212" s="189">
        <f t="shared" si="128"/>
        <v>0</v>
      </c>
      <c r="U212" s="189">
        <f>U230</f>
        <v>-178.27100000000002</v>
      </c>
      <c r="V212" s="191">
        <f t="shared" si="112"/>
        <v>0</v>
      </c>
      <c r="W212" s="188">
        <f t="shared" si="113"/>
        <v>12682.729</v>
      </c>
      <c r="X212" s="189">
        <f t="shared" si="117"/>
        <v>748</v>
      </c>
      <c r="Y212" s="189">
        <f>Y213+Y217+Y230</f>
        <v>0</v>
      </c>
      <c r="Z212" s="189">
        <f>Z213+Z217+Z230</f>
        <v>11934.729</v>
      </c>
      <c r="AA212" s="190"/>
      <c r="AB212" s="188">
        <f t="shared" si="91"/>
        <v>8176.536</v>
      </c>
      <c r="AC212" s="189">
        <f>AC213+AC217+AC230+AC237</f>
        <v>272</v>
      </c>
      <c r="AD212" s="189">
        <f>AD213+AD217+AD230+AD237</f>
        <v>0</v>
      </c>
      <c r="AE212" s="189">
        <f>AE213+AE217+AE230+AE237</f>
        <v>7904.536</v>
      </c>
      <c r="AF212" s="189">
        <f>AF213+AF217+AF230+AF237</f>
        <v>0</v>
      </c>
      <c r="AG212" s="188">
        <f t="shared" si="92"/>
        <v>20859.265</v>
      </c>
      <c r="AH212" s="189">
        <f t="shared" si="93"/>
        <v>1020</v>
      </c>
      <c r="AI212" s="189">
        <f t="shared" si="94"/>
        <v>0</v>
      </c>
      <c r="AJ212" s="189">
        <f t="shared" si="95"/>
        <v>19839.265</v>
      </c>
      <c r="AK212" s="190">
        <f t="shared" si="96"/>
        <v>0</v>
      </c>
      <c r="AL212" s="191">
        <f t="shared" si="84"/>
        <v>-4818.16</v>
      </c>
      <c r="AM212" s="189"/>
      <c r="AN212" s="189"/>
      <c r="AO212" s="189">
        <f>AO213+AO217+AO230</f>
        <v>-4818.16</v>
      </c>
      <c r="AP212" s="190"/>
      <c r="AQ212" s="188">
        <f t="shared" si="85"/>
        <v>16041.105</v>
      </c>
      <c r="AR212" s="189">
        <f t="shared" si="86"/>
        <v>1020</v>
      </c>
      <c r="AS212" s="189">
        <f t="shared" si="87"/>
        <v>0</v>
      </c>
      <c r="AT212" s="189">
        <f t="shared" si="88"/>
        <v>15021.105</v>
      </c>
      <c r="AU212" s="192">
        <f t="shared" si="89"/>
        <v>0</v>
      </c>
      <c r="AV212" s="304">
        <f>AV213+AV217+AV230+AV237</f>
        <v>15114.9</v>
      </c>
      <c r="AW212" s="194">
        <f t="shared" si="90"/>
        <v>94.22605238230159</v>
      </c>
    </row>
    <row r="213" spans="1:49" ht="15">
      <c r="A213" s="185" t="s">
        <v>279</v>
      </c>
      <c r="B213" s="186" t="s">
        <v>268</v>
      </c>
      <c r="C213" s="186" t="s">
        <v>96</v>
      </c>
      <c r="D213" s="195"/>
      <c r="E213" s="196"/>
      <c r="F213" s="172">
        <f t="shared" si="82"/>
        <v>357</v>
      </c>
      <c r="G213" s="173">
        <f>G214</f>
        <v>357</v>
      </c>
      <c r="H213" s="173"/>
      <c r="I213" s="174"/>
      <c r="J213" s="172">
        <f t="shared" si="120"/>
        <v>0</v>
      </c>
      <c r="K213" s="173">
        <f aca="true" t="shared" si="132" ref="K213:M214">K214</f>
        <v>0</v>
      </c>
      <c r="L213" s="173">
        <f t="shared" si="132"/>
        <v>0</v>
      </c>
      <c r="M213" s="173">
        <f t="shared" si="132"/>
        <v>0</v>
      </c>
      <c r="N213" s="172">
        <f t="shared" si="121"/>
        <v>357</v>
      </c>
      <c r="O213" s="173">
        <f t="shared" si="115"/>
        <v>357</v>
      </c>
      <c r="P213" s="173">
        <f t="shared" si="115"/>
        <v>0</v>
      </c>
      <c r="Q213" s="173">
        <f t="shared" si="115"/>
        <v>0</v>
      </c>
      <c r="R213" s="198">
        <f t="shared" si="131"/>
        <v>0</v>
      </c>
      <c r="S213" s="199"/>
      <c r="T213" s="199">
        <f t="shared" si="128"/>
        <v>0</v>
      </c>
      <c r="U213" s="199">
        <f t="shared" si="125"/>
        <v>0</v>
      </c>
      <c r="V213" s="200">
        <f t="shared" si="112"/>
        <v>0</v>
      </c>
      <c r="W213" s="198">
        <f t="shared" si="113"/>
        <v>357</v>
      </c>
      <c r="X213" s="199">
        <f t="shared" si="117"/>
        <v>357</v>
      </c>
      <c r="Y213" s="173">
        <f aca="true" t="shared" si="133" ref="Y213:Z215">Y214</f>
        <v>0</v>
      </c>
      <c r="Z213" s="173">
        <f t="shared" si="133"/>
        <v>0</v>
      </c>
      <c r="AA213" s="174"/>
      <c r="AB213" s="188">
        <f t="shared" si="91"/>
        <v>72</v>
      </c>
      <c r="AC213" s="173">
        <f>AC214</f>
        <v>72</v>
      </c>
      <c r="AD213" s="173"/>
      <c r="AE213" s="173"/>
      <c r="AF213" s="174"/>
      <c r="AG213" s="188">
        <f t="shared" si="92"/>
        <v>429</v>
      </c>
      <c r="AH213" s="199">
        <f t="shared" si="93"/>
        <v>429</v>
      </c>
      <c r="AI213" s="199">
        <f t="shared" si="94"/>
        <v>0</v>
      </c>
      <c r="AJ213" s="199">
        <f t="shared" si="95"/>
        <v>0</v>
      </c>
      <c r="AK213" s="201">
        <f t="shared" si="96"/>
        <v>0</v>
      </c>
      <c r="AL213" s="191">
        <f t="shared" si="84"/>
        <v>0</v>
      </c>
      <c r="AM213" s="173"/>
      <c r="AN213" s="173"/>
      <c r="AO213" s="173"/>
      <c r="AP213" s="174"/>
      <c r="AQ213" s="188">
        <f t="shared" si="85"/>
        <v>429</v>
      </c>
      <c r="AR213" s="189">
        <f t="shared" si="86"/>
        <v>429</v>
      </c>
      <c r="AS213" s="189">
        <f t="shared" si="87"/>
        <v>0</v>
      </c>
      <c r="AT213" s="189">
        <f t="shared" si="88"/>
        <v>0</v>
      </c>
      <c r="AU213" s="192">
        <f t="shared" si="89"/>
        <v>0</v>
      </c>
      <c r="AV213" s="304">
        <f>AV214</f>
        <v>422.6</v>
      </c>
      <c r="AW213" s="194">
        <f aca="true" t="shared" si="134" ref="AW213:AW276">AV213/AQ213*100</f>
        <v>98.50815850815852</v>
      </c>
    </row>
    <row r="214" spans="1:49" ht="15">
      <c r="A214" s="197" t="s">
        <v>280</v>
      </c>
      <c r="B214" s="195" t="s">
        <v>268</v>
      </c>
      <c r="C214" s="195" t="s">
        <v>96</v>
      </c>
      <c r="D214" s="195" t="s">
        <v>281</v>
      </c>
      <c r="E214" s="196"/>
      <c r="F214" s="172">
        <f t="shared" si="82"/>
        <v>357</v>
      </c>
      <c r="G214" s="173">
        <f>G215</f>
        <v>357</v>
      </c>
      <c r="H214" s="173"/>
      <c r="I214" s="174"/>
      <c r="J214" s="172">
        <f t="shared" si="120"/>
        <v>0</v>
      </c>
      <c r="K214" s="173">
        <f t="shared" si="132"/>
        <v>0</v>
      </c>
      <c r="L214" s="173">
        <f t="shared" si="132"/>
        <v>0</v>
      </c>
      <c r="M214" s="173">
        <f t="shared" si="132"/>
        <v>0</v>
      </c>
      <c r="N214" s="172">
        <f t="shared" si="121"/>
        <v>357</v>
      </c>
      <c r="O214" s="173">
        <f t="shared" si="115"/>
        <v>357</v>
      </c>
      <c r="P214" s="173">
        <f t="shared" si="115"/>
        <v>0</v>
      </c>
      <c r="Q214" s="173">
        <f t="shared" si="115"/>
        <v>0</v>
      </c>
      <c r="R214" s="198">
        <f t="shared" si="131"/>
        <v>0</v>
      </c>
      <c r="S214" s="199"/>
      <c r="T214" s="199">
        <f t="shared" si="128"/>
        <v>0</v>
      </c>
      <c r="U214" s="199">
        <f t="shared" si="125"/>
        <v>0</v>
      </c>
      <c r="V214" s="200">
        <f t="shared" si="112"/>
        <v>0</v>
      </c>
      <c r="W214" s="198">
        <f t="shared" si="113"/>
        <v>357</v>
      </c>
      <c r="X214" s="199">
        <f t="shared" si="117"/>
        <v>357</v>
      </c>
      <c r="Y214" s="173">
        <f t="shared" si="133"/>
        <v>0</v>
      </c>
      <c r="Z214" s="173">
        <f t="shared" si="133"/>
        <v>0</v>
      </c>
      <c r="AA214" s="174"/>
      <c r="AB214" s="188">
        <f t="shared" si="91"/>
        <v>72</v>
      </c>
      <c r="AC214" s="173">
        <f>AC215</f>
        <v>72</v>
      </c>
      <c r="AD214" s="173"/>
      <c r="AE214" s="173"/>
      <c r="AF214" s="174"/>
      <c r="AG214" s="188">
        <f t="shared" si="92"/>
        <v>429</v>
      </c>
      <c r="AH214" s="199">
        <f t="shared" si="93"/>
        <v>429</v>
      </c>
      <c r="AI214" s="199">
        <f t="shared" si="94"/>
        <v>0</v>
      </c>
      <c r="AJ214" s="199">
        <f t="shared" si="95"/>
        <v>0</v>
      </c>
      <c r="AK214" s="201">
        <f t="shared" si="96"/>
        <v>0</v>
      </c>
      <c r="AL214" s="191">
        <f aca="true" t="shared" si="135" ref="AL214:AL281">SUM(AM214:AP214)</f>
        <v>0</v>
      </c>
      <c r="AM214" s="173"/>
      <c r="AN214" s="173"/>
      <c r="AO214" s="173"/>
      <c r="AP214" s="174"/>
      <c r="AQ214" s="188">
        <f aca="true" t="shared" si="136" ref="AQ214:AQ277">SUM(AR214:AU214)</f>
        <v>429</v>
      </c>
      <c r="AR214" s="199">
        <f aca="true" t="shared" si="137" ref="AR214:AR277">AH214+AM214</f>
        <v>429</v>
      </c>
      <c r="AS214" s="199">
        <f aca="true" t="shared" si="138" ref="AS214:AS277">AI214+AN214</f>
        <v>0</v>
      </c>
      <c r="AT214" s="199">
        <f aca="true" t="shared" si="139" ref="AT214:AT277">AJ214+AO214</f>
        <v>0</v>
      </c>
      <c r="AU214" s="202">
        <f aca="true" t="shared" si="140" ref="AU214:AU277">AK214+AP214</f>
        <v>0</v>
      </c>
      <c r="AV214" s="305">
        <f>AV215</f>
        <v>422.6</v>
      </c>
      <c r="AW214" s="194">
        <f t="shared" si="134"/>
        <v>98.50815850815852</v>
      </c>
    </row>
    <row r="215" spans="1:49" ht="31.5" customHeight="1">
      <c r="A215" s="197" t="s">
        <v>282</v>
      </c>
      <c r="B215" s="195" t="s">
        <v>268</v>
      </c>
      <c r="C215" s="195" t="s">
        <v>96</v>
      </c>
      <c r="D215" s="195" t="s">
        <v>283</v>
      </c>
      <c r="E215" s="196"/>
      <c r="F215" s="172">
        <f t="shared" si="82"/>
        <v>357</v>
      </c>
      <c r="G215" s="173">
        <f>G216</f>
        <v>357</v>
      </c>
      <c r="H215" s="173"/>
      <c r="I215" s="174"/>
      <c r="J215" s="172">
        <f t="shared" si="120"/>
        <v>0</v>
      </c>
      <c r="K215" s="173"/>
      <c r="L215" s="173"/>
      <c r="M215" s="174"/>
      <c r="N215" s="172">
        <f t="shared" si="121"/>
        <v>357</v>
      </c>
      <c r="O215" s="173">
        <f t="shared" si="115"/>
        <v>357</v>
      </c>
      <c r="P215" s="173">
        <f t="shared" si="115"/>
        <v>0</v>
      </c>
      <c r="Q215" s="173">
        <f t="shared" si="115"/>
        <v>0</v>
      </c>
      <c r="R215" s="198">
        <f t="shared" si="131"/>
        <v>0</v>
      </c>
      <c r="S215" s="199"/>
      <c r="T215" s="199">
        <f t="shared" si="128"/>
        <v>0</v>
      </c>
      <c r="U215" s="199">
        <f t="shared" si="125"/>
        <v>0</v>
      </c>
      <c r="V215" s="200">
        <f t="shared" si="112"/>
        <v>0</v>
      </c>
      <c r="W215" s="198">
        <f t="shared" si="113"/>
        <v>357</v>
      </c>
      <c r="X215" s="199">
        <f t="shared" si="117"/>
        <v>357</v>
      </c>
      <c r="Y215" s="173">
        <f t="shared" si="133"/>
        <v>0</v>
      </c>
      <c r="Z215" s="173">
        <f t="shared" si="133"/>
        <v>0</v>
      </c>
      <c r="AA215" s="174"/>
      <c r="AB215" s="188">
        <f aca="true" t="shared" si="141" ref="AB215:AB289">SUM(AC215:AF215)</f>
        <v>72</v>
      </c>
      <c r="AC215" s="173">
        <f>AC216</f>
        <v>72</v>
      </c>
      <c r="AD215" s="173"/>
      <c r="AE215" s="173"/>
      <c r="AF215" s="174"/>
      <c r="AG215" s="188">
        <f aca="true" t="shared" si="142" ref="AG215:AG289">AH215+AI215+AJ215+AK215</f>
        <v>429</v>
      </c>
      <c r="AH215" s="199">
        <f aca="true" t="shared" si="143" ref="AH215:AH289">X215+AC215</f>
        <v>429</v>
      </c>
      <c r="AI215" s="199">
        <f aca="true" t="shared" si="144" ref="AI215:AI289">Y215+AD215</f>
        <v>0</v>
      </c>
      <c r="AJ215" s="199">
        <f aca="true" t="shared" si="145" ref="AJ215:AJ289">Z215+AE215</f>
        <v>0</v>
      </c>
      <c r="AK215" s="201">
        <f aca="true" t="shared" si="146" ref="AK215:AK289">AA215+AF215</f>
        <v>0</v>
      </c>
      <c r="AL215" s="191">
        <f t="shared" si="135"/>
        <v>0</v>
      </c>
      <c r="AM215" s="173"/>
      <c r="AN215" s="173"/>
      <c r="AO215" s="173"/>
      <c r="AP215" s="174"/>
      <c r="AQ215" s="188">
        <f t="shared" si="136"/>
        <v>429</v>
      </c>
      <c r="AR215" s="199">
        <f t="shared" si="137"/>
        <v>429</v>
      </c>
      <c r="AS215" s="199">
        <f t="shared" si="138"/>
        <v>0</v>
      </c>
      <c r="AT215" s="199">
        <f t="shared" si="139"/>
        <v>0</v>
      </c>
      <c r="AU215" s="202">
        <f t="shared" si="140"/>
        <v>0</v>
      </c>
      <c r="AV215" s="305">
        <f>AV216</f>
        <v>422.6</v>
      </c>
      <c r="AW215" s="194">
        <f t="shared" si="134"/>
        <v>98.50815850815852</v>
      </c>
    </row>
    <row r="216" spans="1:49" ht="15">
      <c r="A216" s="197" t="s">
        <v>284</v>
      </c>
      <c r="B216" s="195" t="s">
        <v>268</v>
      </c>
      <c r="C216" s="195" t="s">
        <v>96</v>
      </c>
      <c r="D216" s="195" t="s">
        <v>283</v>
      </c>
      <c r="E216" s="196" t="s">
        <v>285</v>
      </c>
      <c r="F216" s="172">
        <f aca="true" t="shared" si="147" ref="F216:F289">SUM(G216:I216)</f>
        <v>357</v>
      </c>
      <c r="G216" s="173">
        <f>'[1]прил2'!H118</f>
        <v>357</v>
      </c>
      <c r="H216" s="173"/>
      <c r="I216" s="174"/>
      <c r="J216" s="172">
        <f t="shared" si="120"/>
        <v>0</v>
      </c>
      <c r="K216" s="173">
        <f>'[1]прил2'!L118</f>
        <v>0</v>
      </c>
      <c r="L216" s="173">
        <f>'[1]прил2'!M118</f>
        <v>0</v>
      </c>
      <c r="M216" s="173">
        <f>'[1]прил2'!N118</f>
        <v>0</v>
      </c>
      <c r="N216" s="172">
        <f t="shared" si="121"/>
        <v>357</v>
      </c>
      <c r="O216" s="173">
        <f t="shared" si="115"/>
        <v>357</v>
      </c>
      <c r="P216" s="173">
        <f t="shared" si="115"/>
        <v>0</v>
      </c>
      <c r="Q216" s="173">
        <f t="shared" si="115"/>
        <v>0</v>
      </c>
      <c r="R216" s="198">
        <f t="shared" si="131"/>
        <v>0</v>
      </c>
      <c r="S216" s="199"/>
      <c r="T216" s="199">
        <f t="shared" si="128"/>
        <v>0</v>
      </c>
      <c r="U216" s="199">
        <f t="shared" si="125"/>
        <v>0</v>
      </c>
      <c r="V216" s="200">
        <f t="shared" si="112"/>
        <v>0</v>
      </c>
      <c r="W216" s="198">
        <f t="shared" si="113"/>
        <v>357</v>
      </c>
      <c r="X216" s="199">
        <f t="shared" si="117"/>
        <v>357</v>
      </c>
      <c r="Y216" s="173">
        <v>0</v>
      </c>
      <c r="Z216" s="173">
        <v>0</v>
      </c>
      <c r="AA216" s="174"/>
      <c r="AB216" s="188">
        <f t="shared" si="141"/>
        <v>72</v>
      </c>
      <c r="AC216" s="173">
        <v>72</v>
      </c>
      <c r="AD216" s="173"/>
      <c r="AE216" s="173"/>
      <c r="AF216" s="174"/>
      <c r="AG216" s="188">
        <f t="shared" si="142"/>
        <v>429</v>
      </c>
      <c r="AH216" s="199">
        <f t="shared" si="143"/>
        <v>429</v>
      </c>
      <c r="AI216" s="199">
        <f t="shared" si="144"/>
        <v>0</v>
      </c>
      <c r="AJ216" s="199">
        <f t="shared" si="145"/>
        <v>0</v>
      </c>
      <c r="AK216" s="201">
        <f t="shared" si="146"/>
        <v>0</v>
      </c>
      <c r="AL216" s="191">
        <f t="shared" si="135"/>
        <v>0</v>
      </c>
      <c r="AM216" s="173"/>
      <c r="AN216" s="173"/>
      <c r="AO216" s="173"/>
      <c r="AP216" s="174"/>
      <c r="AQ216" s="188">
        <f t="shared" si="136"/>
        <v>429</v>
      </c>
      <c r="AR216" s="199">
        <f t="shared" si="137"/>
        <v>429</v>
      </c>
      <c r="AS216" s="199">
        <f t="shared" si="138"/>
        <v>0</v>
      </c>
      <c r="AT216" s="199">
        <f t="shared" si="139"/>
        <v>0</v>
      </c>
      <c r="AU216" s="202">
        <f t="shared" si="140"/>
        <v>0</v>
      </c>
      <c r="AV216" s="215">
        <v>422.6</v>
      </c>
      <c r="AW216" s="194">
        <f t="shared" si="134"/>
        <v>98.50815850815852</v>
      </c>
    </row>
    <row r="217" spans="1:49" ht="15">
      <c r="A217" s="185" t="s">
        <v>286</v>
      </c>
      <c r="B217" s="186" t="s">
        <v>268</v>
      </c>
      <c r="C217" s="186" t="s">
        <v>144</v>
      </c>
      <c r="D217" s="195"/>
      <c r="E217" s="196"/>
      <c r="F217" s="188">
        <f t="shared" si="147"/>
        <v>9438.4</v>
      </c>
      <c r="G217" s="189">
        <f>G224+G227</f>
        <v>391</v>
      </c>
      <c r="H217" s="189"/>
      <c r="I217" s="190">
        <f>I221+I224+I227</f>
        <v>9047.4</v>
      </c>
      <c r="J217" s="188">
        <f t="shared" si="120"/>
        <v>1570</v>
      </c>
      <c r="K217" s="189">
        <f>K218+K221+K224+K227</f>
        <v>0</v>
      </c>
      <c r="L217" s="189">
        <f>L218+L221+L224+L227</f>
        <v>0</v>
      </c>
      <c r="M217" s="189">
        <f>M218+M221+M224+M227</f>
        <v>1570</v>
      </c>
      <c r="N217" s="188">
        <f t="shared" si="121"/>
        <v>11008.4</v>
      </c>
      <c r="O217" s="189">
        <f t="shared" si="115"/>
        <v>391</v>
      </c>
      <c r="P217" s="189">
        <f t="shared" si="115"/>
        <v>0</v>
      </c>
      <c r="Q217" s="189">
        <f t="shared" si="115"/>
        <v>10617.4</v>
      </c>
      <c r="R217" s="188">
        <f t="shared" si="131"/>
        <v>-11</v>
      </c>
      <c r="S217" s="189">
        <f>S227</f>
        <v>-11</v>
      </c>
      <c r="T217" s="189">
        <f t="shared" si="128"/>
        <v>0</v>
      </c>
      <c r="U217" s="189">
        <f t="shared" si="125"/>
        <v>0</v>
      </c>
      <c r="V217" s="191">
        <f t="shared" si="112"/>
        <v>0</v>
      </c>
      <c r="W217" s="188">
        <f t="shared" si="113"/>
        <v>10997.4</v>
      </c>
      <c r="X217" s="189">
        <f t="shared" si="117"/>
        <v>380</v>
      </c>
      <c r="Y217" s="189">
        <f>Y218+Y221+Y224+Y227</f>
        <v>0</v>
      </c>
      <c r="Z217" s="189">
        <f>Z218+Z221+Z224+Z227</f>
        <v>10617.4</v>
      </c>
      <c r="AA217" s="190"/>
      <c r="AB217" s="188">
        <f t="shared" si="141"/>
        <v>8104.536</v>
      </c>
      <c r="AC217" s="189">
        <f>AC218+AC221+AC224</f>
        <v>200</v>
      </c>
      <c r="AD217" s="189">
        <f>AD218+AD221+AD224</f>
        <v>0</v>
      </c>
      <c r="AE217" s="189">
        <f>AE218+AE221+AE224</f>
        <v>7904.536</v>
      </c>
      <c r="AF217" s="190"/>
      <c r="AG217" s="188">
        <f t="shared" si="142"/>
        <v>19101.936</v>
      </c>
      <c r="AH217" s="189">
        <f t="shared" si="143"/>
        <v>580</v>
      </c>
      <c r="AI217" s="189">
        <f t="shared" si="144"/>
        <v>0</v>
      </c>
      <c r="AJ217" s="189">
        <f t="shared" si="145"/>
        <v>18521.936</v>
      </c>
      <c r="AK217" s="190">
        <f t="shared" si="146"/>
        <v>0</v>
      </c>
      <c r="AL217" s="191">
        <f t="shared" si="135"/>
        <v>-4922.96</v>
      </c>
      <c r="AM217" s="189">
        <f>AM221+AM218</f>
        <v>0</v>
      </c>
      <c r="AN217" s="189">
        <f>AN221+AN218</f>
        <v>0</v>
      </c>
      <c r="AO217" s="189">
        <f>AO221+AO218</f>
        <v>-4922.96</v>
      </c>
      <c r="AP217" s="189">
        <f>AP221+AP218</f>
        <v>0</v>
      </c>
      <c r="AQ217" s="188">
        <f t="shared" si="136"/>
        <v>14178.976000000002</v>
      </c>
      <c r="AR217" s="189">
        <f t="shared" si="137"/>
        <v>580</v>
      </c>
      <c r="AS217" s="189">
        <f t="shared" si="138"/>
        <v>0</v>
      </c>
      <c r="AT217" s="189">
        <f t="shared" si="139"/>
        <v>13598.976000000002</v>
      </c>
      <c r="AU217" s="192">
        <f t="shared" si="140"/>
        <v>0</v>
      </c>
      <c r="AV217" s="304">
        <f>AV218+AV221+AV224</f>
        <v>13859.9</v>
      </c>
      <c r="AW217" s="194">
        <f t="shared" si="134"/>
        <v>97.74965413581346</v>
      </c>
    </row>
    <row r="218" spans="1:49" ht="15">
      <c r="A218" s="197" t="s">
        <v>287</v>
      </c>
      <c r="B218" s="235" t="s">
        <v>268</v>
      </c>
      <c r="C218" s="235" t="s">
        <v>144</v>
      </c>
      <c r="D218" s="195" t="s">
        <v>288</v>
      </c>
      <c r="E218" s="196"/>
      <c r="F218" s="172"/>
      <c r="G218" s="173"/>
      <c r="H218" s="173"/>
      <c r="I218" s="174"/>
      <c r="J218" s="172">
        <f t="shared" si="120"/>
        <v>1570</v>
      </c>
      <c r="K218" s="173">
        <f>K219</f>
        <v>0</v>
      </c>
      <c r="L218" s="173">
        <f>L219</f>
        <v>0</v>
      </c>
      <c r="M218" s="173">
        <f>M219</f>
        <v>1570</v>
      </c>
      <c r="N218" s="172">
        <f t="shared" si="121"/>
        <v>1570</v>
      </c>
      <c r="O218" s="173">
        <f t="shared" si="115"/>
        <v>0</v>
      </c>
      <c r="P218" s="173">
        <f t="shared" si="115"/>
        <v>0</v>
      </c>
      <c r="Q218" s="173">
        <f t="shared" si="115"/>
        <v>1570</v>
      </c>
      <c r="R218" s="198">
        <f t="shared" si="131"/>
        <v>0</v>
      </c>
      <c r="S218" s="199"/>
      <c r="T218" s="199">
        <f t="shared" si="128"/>
        <v>0</v>
      </c>
      <c r="U218" s="199">
        <f t="shared" si="125"/>
        <v>0</v>
      </c>
      <c r="V218" s="200">
        <f t="shared" si="112"/>
        <v>0</v>
      </c>
      <c r="W218" s="198">
        <f t="shared" si="113"/>
        <v>1570</v>
      </c>
      <c r="X218" s="199">
        <f t="shared" si="117"/>
        <v>0</v>
      </c>
      <c r="Y218" s="173">
        <f>Y219</f>
        <v>0</v>
      </c>
      <c r="Z218" s="173">
        <f>Z219</f>
        <v>1570</v>
      </c>
      <c r="AA218" s="174"/>
      <c r="AB218" s="188">
        <f t="shared" si="141"/>
        <v>2490</v>
      </c>
      <c r="AC218" s="173"/>
      <c r="AD218" s="173"/>
      <c r="AE218" s="173">
        <f>AE219+AE220</f>
        <v>2490</v>
      </c>
      <c r="AF218" s="174"/>
      <c r="AG218" s="188">
        <f t="shared" si="142"/>
        <v>4060</v>
      </c>
      <c r="AH218" s="199">
        <f t="shared" si="143"/>
        <v>0</v>
      </c>
      <c r="AI218" s="199">
        <f t="shared" si="144"/>
        <v>0</v>
      </c>
      <c r="AJ218" s="199">
        <f t="shared" si="145"/>
        <v>4060</v>
      </c>
      <c r="AK218" s="201">
        <f t="shared" si="146"/>
        <v>0</v>
      </c>
      <c r="AL218" s="191">
        <f t="shared" si="135"/>
        <v>-61.1</v>
      </c>
      <c r="AM218" s="173"/>
      <c r="AN218" s="173"/>
      <c r="AO218" s="173">
        <f>AO220</f>
        <v>-61.1</v>
      </c>
      <c r="AP218" s="174"/>
      <c r="AQ218" s="188">
        <f t="shared" si="136"/>
        <v>3998.9</v>
      </c>
      <c r="AR218" s="199">
        <f t="shared" si="137"/>
        <v>0</v>
      </c>
      <c r="AS218" s="199">
        <f t="shared" si="138"/>
        <v>0</v>
      </c>
      <c r="AT218" s="199">
        <f t="shared" si="139"/>
        <v>3998.9</v>
      </c>
      <c r="AU218" s="202">
        <f t="shared" si="140"/>
        <v>0</v>
      </c>
      <c r="AV218" s="305">
        <f>AV219+AV220</f>
        <v>3998.9</v>
      </c>
      <c r="AW218" s="194">
        <f t="shared" si="134"/>
        <v>100</v>
      </c>
    </row>
    <row r="219" spans="1:49" ht="29.25">
      <c r="A219" s="197" t="s">
        <v>289</v>
      </c>
      <c r="B219" s="235" t="s">
        <v>268</v>
      </c>
      <c r="C219" s="235" t="s">
        <v>144</v>
      </c>
      <c r="D219" s="195" t="s">
        <v>288</v>
      </c>
      <c r="E219" s="196" t="s">
        <v>290</v>
      </c>
      <c r="F219" s="172"/>
      <c r="G219" s="173"/>
      <c r="H219" s="173"/>
      <c r="I219" s="174"/>
      <c r="J219" s="172">
        <f t="shared" si="120"/>
        <v>1570</v>
      </c>
      <c r="K219" s="173">
        <f>'[1]прил2'!L122</f>
        <v>0</v>
      </c>
      <c r="L219" s="173">
        <f>'[1]прил2'!M122</f>
        <v>0</v>
      </c>
      <c r="M219" s="173">
        <f>'[1]прил2'!N122</f>
        <v>1570</v>
      </c>
      <c r="N219" s="172">
        <f t="shared" si="121"/>
        <v>1570</v>
      </c>
      <c r="O219" s="173">
        <f t="shared" si="115"/>
        <v>0</v>
      </c>
      <c r="P219" s="173">
        <f t="shared" si="115"/>
        <v>0</v>
      </c>
      <c r="Q219" s="173">
        <f t="shared" si="115"/>
        <v>1570</v>
      </c>
      <c r="R219" s="198">
        <f t="shared" si="131"/>
        <v>0</v>
      </c>
      <c r="S219" s="199"/>
      <c r="T219" s="199">
        <f t="shared" si="128"/>
        <v>0</v>
      </c>
      <c r="U219" s="199">
        <f t="shared" si="125"/>
        <v>0</v>
      </c>
      <c r="V219" s="200">
        <f t="shared" si="112"/>
        <v>0</v>
      </c>
      <c r="W219" s="198">
        <f t="shared" si="113"/>
        <v>1570</v>
      </c>
      <c r="X219" s="199">
        <f t="shared" si="117"/>
        <v>0</v>
      </c>
      <c r="Y219" s="173">
        <v>0</v>
      </c>
      <c r="Z219" s="173">
        <v>1570</v>
      </c>
      <c r="AA219" s="174"/>
      <c r="AB219" s="188">
        <f t="shared" si="141"/>
        <v>890</v>
      </c>
      <c r="AC219" s="173"/>
      <c r="AD219" s="173"/>
      <c r="AE219" s="173">
        <v>890</v>
      </c>
      <c r="AF219" s="174"/>
      <c r="AG219" s="188">
        <f t="shared" si="142"/>
        <v>2460</v>
      </c>
      <c r="AH219" s="199">
        <f t="shared" si="143"/>
        <v>0</v>
      </c>
      <c r="AI219" s="199">
        <f t="shared" si="144"/>
        <v>0</v>
      </c>
      <c r="AJ219" s="199">
        <f t="shared" si="145"/>
        <v>2460</v>
      </c>
      <c r="AK219" s="201">
        <f t="shared" si="146"/>
        <v>0</v>
      </c>
      <c r="AL219" s="191">
        <f t="shared" si="135"/>
        <v>0</v>
      </c>
      <c r="AM219" s="173"/>
      <c r="AN219" s="173"/>
      <c r="AO219" s="173"/>
      <c r="AP219" s="174"/>
      <c r="AQ219" s="188">
        <f t="shared" si="136"/>
        <v>2460</v>
      </c>
      <c r="AR219" s="199">
        <f t="shared" si="137"/>
        <v>0</v>
      </c>
      <c r="AS219" s="199">
        <f t="shared" si="138"/>
        <v>0</v>
      </c>
      <c r="AT219" s="199">
        <f t="shared" si="139"/>
        <v>2460</v>
      </c>
      <c r="AU219" s="202">
        <f t="shared" si="140"/>
        <v>0</v>
      </c>
      <c r="AV219" s="215">
        <v>2460</v>
      </c>
      <c r="AW219" s="194">
        <f t="shared" si="134"/>
        <v>100</v>
      </c>
    </row>
    <row r="220" spans="1:49" ht="33" customHeight="1">
      <c r="A220" s="197" t="s">
        <v>20</v>
      </c>
      <c r="B220" s="235" t="s">
        <v>268</v>
      </c>
      <c r="C220" s="235" t="s">
        <v>144</v>
      </c>
      <c r="D220" s="195" t="s">
        <v>288</v>
      </c>
      <c r="E220" s="196" t="s">
        <v>19</v>
      </c>
      <c r="F220" s="172"/>
      <c r="G220" s="173"/>
      <c r="H220" s="173"/>
      <c r="I220" s="174"/>
      <c r="J220" s="172"/>
      <c r="K220" s="173"/>
      <c r="L220" s="173"/>
      <c r="M220" s="240"/>
      <c r="N220" s="172"/>
      <c r="O220" s="173"/>
      <c r="P220" s="173"/>
      <c r="Q220" s="173"/>
      <c r="R220" s="198"/>
      <c r="S220" s="199"/>
      <c r="T220" s="199"/>
      <c r="U220" s="199"/>
      <c r="V220" s="200"/>
      <c r="W220" s="198"/>
      <c r="X220" s="199"/>
      <c r="Y220" s="173"/>
      <c r="Z220" s="173"/>
      <c r="AA220" s="174"/>
      <c r="AB220" s="188">
        <f t="shared" si="141"/>
        <v>1600</v>
      </c>
      <c r="AC220" s="173"/>
      <c r="AD220" s="173"/>
      <c r="AE220" s="173">
        <v>1600</v>
      </c>
      <c r="AF220" s="174"/>
      <c r="AG220" s="188">
        <f t="shared" si="142"/>
        <v>1600</v>
      </c>
      <c r="AH220" s="199">
        <f t="shared" si="143"/>
        <v>0</v>
      </c>
      <c r="AI220" s="199">
        <f t="shared" si="144"/>
        <v>0</v>
      </c>
      <c r="AJ220" s="199">
        <f t="shared" si="145"/>
        <v>1600</v>
      </c>
      <c r="AK220" s="201">
        <f t="shared" si="146"/>
        <v>0</v>
      </c>
      <c r="AL220" s="191">
        <f t="shared" si="135"/>
        <v>-61.1</v>
      </c>
      <c r="AM220" s="173"/>
      <c r="AN220" s="173"/>
      <c r="AO220" s="173">
        <v>-61.1</v>
      </c>
      <c r="AP220" s="174"/>
      <c r="AQ220" s="188">
        <f t="shared" si="136"/>
        <v>1538.9</v>
      </c>
      <c r="AR220" s="199">
        <f t="shared" si="137"/>
        <v>0</v>
      </c>
      <c r="AS220" s="199">
        <f t="shared" si="138"/>
        <v>0</v>
      </c>
      <c r="AT220" s="199">
        <f t="shared" si="139"/>
        <v>1538.9</v>
      </c>
      <c r="AU220" s="202">
        <f t="shared" si="140"/>
        <v>0</v>
      </c>
      <c r="AV220" s="215">
        <v>1538.9</v>
      </c>
      <c r="AW220" s="194">
        <f t="shared" si="134"/>
        <v>100</v>
      </c>
    </row>
    <row r="221" spans="1:49" ht="29.25" customHeight="1">
      <c r="A221" s="197" t="s">
        <v>291</v>
      </c>
      <c r="B221" s="195" t="s">
        <v>268</v>
      </c>
      <c r="C221" s="195" t="s">
        <v>144</v>
      </c>
      <c r="D221" s="195" t="s">
        <v>292</v>
      </c>
      <c r="E221" s="196"/>
      <c r="F221" s="172">
        <f t="shared" si="147"/>
        <v>9047.4</v>
      </c>
      <c r="G221" s="173"/>
      <c r="H221" s="173"/>
      <c r="I221" s="174">
        <f>I222</f>
        <v>9047.4</v>
      </c>
      <c r="J221" s="172">
        <f t="shared" si="120"/>
        <v>0</v>
      </c>
      <c r="K221" s="173"/>
      <c r="L221" s="173"/>
      <c r="M221" s="174"/>
      <c r="N221" s="172">
        <f t="shared" si="121"/>
        <v>9047.4</v>
      </c>
      <c r="O221" s="173">
        <f t="shared" si="115"/>
        <v>0</v>
      </c>
      <c r="P221" s="173">
        <f t="shared" si="115"/>
        <v>0</v>
      </c>
      <c r="Q221" s="173">
        <f t="shared" si="115"/>
        <v>9047.4</v>
      </c>
      <c r="R221" s="198">
        <f t="shared" si="131"/>
        <v>0</v>
      </c>
      <c r="S221" s="199"/>
      <c r="T221" s="199">
        <f t="shared" si="128"/>
        <v>0</v>
      </c>
      <c r="U221" s="199">
        <f t="shared" si="125"/>
        <v>0</v>
      </c>
      <c r="V221" s="200">
        <f t="shared" si="112"/>
        <v>0</v>
      </c>
      <c r="W221" s="198">
        <f t="shared" si="113"/>
        <v>9047.4</v>
      </c>
      <c r="X221" s="199">
        <f t="shared" si="117"/>
        <v>0</v>
      </c>
      <c r="Y221" s="173">
        <f>Y222</f>
        <v>0</v>
      </c>
      <c r="Z221" s="173">
        <f>Z222</f>
        <v>9047.4</v>
      </c>
      <c r="AA221" s="174"/>
      <c r="AB221" s="188">
        <f t="shared" si="141"/>
        <v>5414.536</v>
      </c>
      <c r="AC221" s="173"/>
      <c r="AD221" s="173"/>
      <c r="AE221" s="173">
        <f>AE222</f>
        <v>5414.536</v>
      </c>
      <c r="AF221" s="174"/>
      <c r="AG221" s="188">
        <f t="shared" si="142"/>
        <v>14461.936</v>
      </c>
      <c r="AH221" s="199">
        <f t="shared" si="143"/>
        <v>0</v>
      </c>
      <c r="AI221" s="199">
        <f t="shared" si="144"/>
        <v>0</v>
      </c>
      <c r="AJ221" s="199">
        <f t="shared" si="145"/>
        <v>14461.936</v>
      </c>
      <c r="AK221" s="201">
        <f t="shared" si="146"/>
        <v>0</v>
      </c>
      <c r="AL221" s="191">
        <f t="shared" si="135"/>
        <v>-4861.86</v>
      </c>
      <c r="AM221" s="173"/>
      <c r="AN221" s="173"/>
      <c r="AO221" s="173">
        <f>AO222</f>
        <v>-4861.86</v>
      </c>
      <c r="AP221" s="174"/>
      <c r="AQ221" s="188">
        <f t="shared" si="136"/>
        <v>9600.076000000001</v>
      </c>
      <c r="AR221" s="199">
        <f t="shared" si="137"/>
        <v>0</v>
      </c>
      <c r="AS221" s="199">
        <f t="shared" si="138"/>
        <v>0</v>
      </c>
      <c r="AT221" s="199">
        <f t="shared" si="139"/>
        <v>9600.076000000001</v>
      </c>
      <c r="AU221" s="202">
        <f t="shared" si="140"/>
        <v>0</v>
      </c>
      <c r="AV221" s="305">
        <f>AV222</f>
        <v>9490</v>
      </c>
      <c r="AW221" s="194">
        <f t="shared" si="134"/>
        <v>98.85338407737605</v>
      </c>
    </row>
    <row r="222" spans="1:49" ht="17.25" customHeight="1">
      <c r="A222" s="197" t="s">
        <v>293</v>
      </c>
      <c r="B222" s="195" t="s">
        <v>268</v>
      </c>
      <c r="C222" s="195" t="s">
        <v>144</v>
      </c>
      <c r="D222" s="195" t="s">
        <v>294</v>
      </c>
      <c r="E222" s="196"/>
      <c r="F222" s="172">
        <f t="shared" si="147"/>
        <v>9047.4</v>
      </c>
      <c r="G222" s="173"/>
      <c r="H222" s="173"/>
      <c r="I222" s="174">
        <f>I223</f>
        <v>9047.4</v>
      </c>
      <c r="J222" s="172">
        <f t="shared" si="120"/>
        <v>0</v>
      </c>
      <c r="K222" s="173"/>
      <c r="L222" s="173"/>
      <c r="M222" s="174"/>
      <c r="N222" s="172">
        <f t="shared" si="121"/>
        <v>9047.4</v>
      </c>
      <c r="O222" s="173">
        <f t="shared" si="115"/>
        <v>0</v>
      </c>
      <c r="P222" s="173">
        <f t="shared" si="115"/>
        <v>0</v>
      </c>
      <c r="Q222" s="173">
        <f t="shared" si="115"/>
        <v>9047.4</v>
      </c>
      <c r="R222" s="198">
        <f t="shared" si="131"/>
        <v>0</v>
      </c>
      <c r="S222" s="199"/>
      <c r="T222" s="199">
        <f t="shared" si="128"/>
        <v>0</v>
      </c>
      <c r="U222" s="199">
        <f t="shared" si="125"/>
        <v>0</v>
      </c>
      <c r="V222" s="200">
        <f t="shared" si="112"/>
        <v>0</v>
      </c>
      <c r="W222" s="198">
        <f t="shared" si="113"/>
        <v>9047.4</v>
      </c>
      <c r="X222" s="199">
        <f t="shared" si="117"/>
        <v>0</v>
      </c>
      <c r="Y222" s="173">
        <f>Y223</f>
        <v>0</v>
      </c>
      <c r="Z222" s="173">
        <f>Z223</f>
        <v>9047.4</v>
      </c>
      <c r="AA222" s="174"/>
      <c r="AB222" s="188">
        <f t="shared" si="141"/>
        <v>5414.536</v>
      </c>
      <c r="AC222" s="173"/>
      <c r="AD222" s="173"/>
      <c r="AE222" s="173">
        <f>AE223</f>
        <v>5414.536</v>
      </c>
      <c r="AF222" s="174"/>
      <c r="AG222" s="188">
        <f t="shared" si="142"/>
        <v>14461.936</v>
      </c>
      <c r="AH222" s="199">
        <f t="shared" si="143"/>
        <v>0</v>
      </c>
      <c r="AI222" s="199">
        <f t="shared" si="144"/>
        <v>0</v>
      </c>
      <c r="AJ222" s="199">
        <f t="shared" si="145"/>
        <v>14461.936</v>
      </c>
      <c r="AK222" s="201">
        <f t="shared" si="146"/>
        <v>0</v>
      </c>
      <c r="AL222" s="191">
        <f t="shared" si="135"/>
        <v>-4861.86</v>
      </c>
      <c r="AM222" s="173"/>
      <c r="AN222" s="173"/>
      <c r="AO222" s="173">
        <f>AO223</f>
        <v>-4861.86</v>
      </c>
      <c r="AP222" s="174"/>
      <c r="AQ222" s="188">
        <f t="shared" si="136"/>
        <v>9600.076000000001</v>
      </c>
      <c r="AR222" s="199">
        <f t="shared" si="137"/>
        <v>0</v>
      </c>
      <c r="AS222" s="199">
        <f t="shared" si="138"/>
        <v>0</v>
      </c>
      <c r="AT222" s="199">
        <f t="shared" si="139"/>
        <v>9600.076000000001</v>
      </c>
      <c r="AU222" s="202">
        <f t="shared" si="140"/>
        <v>0</v>
      </c>
      <c r="AV222" s="305">
        <f>AV223</f>
        <v>9490</v>
      </c>
      <c r="AW222" s="194">
        <f t="shared" si="134"/>
        <v>98.85338407737605</v>
      </c>
    </row>
    <row r="223" spans="1:49" ht="15">
      <c r="A223" s="197" t="s">
        <v>295</v>
      </c>
      <c r="B223" s="195" t="s">
        <v>268</v>
      </c>
      <c r="C223" s="195" t="s">
        <v>144</v>
      </c>
      <c r="D223" s="195" t="s">
        <v>294</v>
      </c>
      <c r="E223" s="196" t="s">
        <v>296</v>
      </c>
      <c r="F223" s="172">
        <f t="shared" si="147"/>
        <v>9047.4</v>
      </c>
      <c r="G223" s="173"/>
      <c r="H223" s="173"/>
      <c r="I223" s="174">
        <f>'[1]прил2'!J125</f>
        <v>9047.4</v>
      </c>
      <c r="J223" s="172">
        <f t="shared" si="120"/>
        <v>0</v>
      </c>
      <c r="K223" s="173"/>
      <c r="L223" s="173"/>
      <c r="M223" s="174"/>
      <c r="N223" s="172">
        <f t="shared" si="121"/>
        <v>9047.4</v>
      </c>
      <c r="O223" s="173">
        <f t="shared" si="115"/>
        <v>0</v>
      </c>
      <c r="P223" s="173">
        <f t="shared" si="115"/>
        <v>0</v>
      </c>
      <c r="Q223" s="173">
        <f t="shared" si="115"/>
        <v>9047.4</v>
      </c>
      <c r="R223" s="198">
        <f t="shared" si="131"/>
        <v>0</v>
      </c>
      <c r="S223" s="199"/>
      <c r="T223" s="199">
        <f t="shared" si="128"/>
        <v>0</v>
      </c>
      <c r="U223" s="199">
        <f t="shared" si="125"/>
        <v>0</v>
      </c>
      <c r="V223" s="200">
        <f t="shared" si="112"/>
        <v>0</v>
      </c>
      <c r="W223" s="198">
        <f t="shared" si="113"/>
        <v>9047.4</v>
      </c>
      <c r="X223" s="199">
        <f t="shared" si="117"/>
        <v>0</v>
      </c>
      <c r="Y223" s="173">
        <v>0</v>
      </c>
      <c r="Z223" s="173">
        <v>9047.4</v>
      </c>
      <c r="AA223" s="174"/>
      <c r="AB223" s="188">
        <f t="shared" si="141"/>
        <v>5414.536</v>
      </c>
      <c r="AC223" s="173"/>
      <c r="AD223" s="173"/>
      <c r="AE223" s="173">
        <v>5414.536</v>
      </c>
      <c r="AF223" s="174"/>
      <c r="AG223" s="188">
        <f t="shared" si="142"/>
        <v>14461.936</v>
      </c>
      <c r="AH223" s="199">
        <f t="shared" si="143"/>
        <v>0</v>
      </c>
      <c r="AI223" s="199">
        <f t="shared" si="144"/>
        <v>0</v>
      </c>
      <c r="AJ223" s="199">
        <f t="shared" si="145"/>
        <v>14461.936</v>
      </c>
      <c r="AK223" s="201">
        <f t="shared" si="146"/>
        <v>0</v>
      </c>
      <c r="AL223" s="191">
        <f t="shared" si="135"/>
        <v>-4861.86</v>
      </c>
      <c r="AM223" s="173"/>
      <c r="AN223" s="173"/>
      <c r="AO223" s="173">
        <f>прил2!AP162</f>
        <v>-4861.86</v>
      </c>
      <c r="AP223" s="174"/>
      <c r="AQ223" s="188">
        <f t="shared" si="136"/>
        <v>9600.076000000001</v>
      </c>
      <c r="AR223" s="199">
        <f t="shared" si="137"/>
        <v>0</v>
      </c>
      <c r="AS223" s="199">
        <f t="shared" si="138"/>
        <v>0</v>
      </c>
      <c r="AT223" s="199">
        <f t="shared" si="139"/>
        <v>9600.076000000001</v>
      </c>
      <c r="AU223" s="202">
        <f t="shared" si="140"/>
        <v>0</v>
      </c>
      <c r="AV223" s="215">
        <v>9490</v>
      </c>
      <c r="AW223" s="194">
        <f t="shared" si="134"/>
        <v>98.85338407737605</v>
      </c>
    </row>
    <row r="224" spans="1:49" ht="15">
      <c r="A224" s="197" t="s">
        <v>297</v>
      </c>
      <c r="B224" s="195" t="s">
        <v>268</v>
      </c>
      <c r="C224" s="195" t="s">
        <v>144</v>
      </c>
      <c r="D224" s="195" t="s">
        <v>298</v>
      </c>
      <c r="E224" s="196"/>
      <c r="F224" s="172">
        <f t="shared" si="147"/>
        <v>380</v>
      </c>
      <c r="G224" s="173">
        <f>G225</f>
        <v>380</v>
      </c>
      <c r="H224" s="173"/>
      <c r="I224" s="174"/>
      <c r="J224" s="172">
        <f t="shared" si="120"/>
        <v>0</v>
      </c>
      <c r="K224" s="173"/>
      <c r="L224" s="173"/>
      <c r="M224" s="174"/>
      <c r="N224" s="172">
        <f t="shared" si="121"/>
        <v>380</v>
      </c>
      <c r="O224" s="173">
        <f t="shared" si="115"/>
        <v>380</v>
      </c>
      <c r="P224" s="173">
        <f t="shared" si="115"/>
        <v>0</v>
      </c>
      <c r="Q224" s="173">
        <f t="shared" si="115"/>
        <v>0</v>
      </c>
      <c r="R224" s="198">
        <f t="shared" si="131"/>
        <v>0</v>
      </c>
      <c r="S224" s="199"/>
      <c r="T224" s="199">
        <f t="shared" si="128"/>
        <v>0</v>
      </c>
      <c r="U224" s="199">
        <f t="shared" si="125"/>
        <v>0</v>
      </c>
      <c r="V224" s="200">
        <f t="shared" si="112"/>
        <v>0</v>
      </c>
      <c r="W224" s="198">
        <f t="shared" si="113"/>
        <v>380</v>
      </c>
      <c r="X224" s="199">
        <f t="shared" si="117"/>
        <v>380</v>
      </c>
      <c r="Y224" s="173">
        <f>Y225</f>
        <v>0</v>
      </c>
      <c r="Z224" s="173">
        <f>Z225</f>
        <v>0</v>
      </c>
      <c r="AA224" s="174"/>
      <c r="AB224" s="188">
        <f t="shared" si="141"/>
        <v>200</v>
      </c>
      <c r="AC224" s="173">
        <f>AC225</f>
        <v>200</v>
      </c>
      <c r="AD224" s="173"/>
      <c r="AE224" s="173"/>
      <c r="AF224" s="174"/>
      <c r="AG224" s="188">
        <f t="shared" si="142"/>
        <v>580</v>
      </c>
      <c r="AH224" s="199">
        <f t="shared" si="143"/>
        <v>580</v>
      </c>
      <c r="AI224" s="199">
        <f t="shared" si="144"/>
        <v>0</v>
      </c>
      <c r="AJ224" s="199">
        <f t="shared" si="145"/>
        <v>0</v>
      </c>
      <c r="AK224" s="201">
        <f t="shared" si="146"/>
        <v>0</v>
      </c>
      <c r="AL224" s="191">
        <f t="shared" si="135"/>
        <v>0</v>
      </c>
      <c r="AM224" s="173"/>
      <c r="AN224" s="173"/>
      <c r="AO224" s="173"/>
      <c r="AP224" s="174"/>
      <c r="AQ224" s="188">
        <f t="shared" si="136"/>
        <v>580</v>
      </c>
      <c r="AR224" s="199">
        <f t="shared" si="137"/>
        <v>580</v>
      </c>
      <c r="AS224" s="199">
        <f t="shared" si="138"/>
        <v>0</v>
      </c>
      <c r="AT224" s="199">
        <f t="shared" si="139"/>
        <v>0</v>
      </c>
      <c r="AU224" s="202">
        <f t="shared" si="140"/>
        <v>0</v>
      </c>
      <c r="AV224" s="305">
        <f>AV225</f>
        <v>371</v>
      </c>
      <c r="AW224" s="194">
        <f t="shared" si="134"/>
        <v>63.96551724137931</v>
      </c>
    </row>
    <row r="225" spans="1:49" ht="18.75" customHeight="1">
      <c r="A225" s="197" t="s">
        <v>299</v>
      </c>
      <c r="B225" s="195" t="s">
        <v>268</v>
      </c>
      <c r="C225" s="195" t="s">
        <v>144</v>
      </c>
      <c r="D225" s="195" t="s">
        <v>300</v>
      </c>
      <c r="E225" s="196"/>
      <c r="F225" s="172">
        <f t="shared" si="147"/>
        <v>380</v>
      </c>
      <c r="G225" s="173">
        <f>G226</f>
        <v>380</v>
      </c>
      <c r="H225" s="173"/>
      <c r="I225" s="174"/>
      <c r="J225" s="172">
        <f t="shared" si="120"/>
        <v>0</v>
      </c>
      <c r="K225" s="173"/>
      <c r="L225" s="173"/>
      <c r="M225" s="174"/>
      <c r="N225" s="172">
        <f t="shared" si="121"/>
        <v>380</v>
      </c>
      <c r="O225" s="173">
        <f t="shared" si="115"/>
        <v>380</v>
      </c>
      <c r="P225" s="173">
        <f t="shared" si="115"/>
        <v>0</v>
      </c>
      <c r="Q225" s="173">
        <f t="shared" si="115"/>
        <v>0</v>
      </c>
      <c r="R225" s="198">
        <f t="shared" si="131"/>
        <v>0</v>
      </c>
      <c r="S225" s="199"/>
      <c r="T225" s="199">
        <f t="shared" si="128"/>
        <v>0</v>
      </c>
      <c r="U225" s="199">
        <f t="shared" si="125"/>
        <v>0</v>
      </c>
      <c r="V225" s="200">
        <f t="shared" si="112"/>
        <v>0</v>
      </c>
      <c r="W225" s="198">
        <f t="shared" si="113"/>
        <v>380</v>
      </c>
      <c r="X225" s="199">
        <f t="shared" si="117"/>
        <v>380</v>
      </c>
      <c r="Y225" s="173">
        <f>Y226</f>
        <v>0</v>
      </c>
      <c r="Z225" s="173">
        <f>Z226</f>
        <v>0</v>
      </c>
      <c r="AA225" s="174"/>
      <c r="AB225" s="188">
        <f t="shared" si="141"/>
        <v>200</v>
      </c>
      <c r="AC225" s="173">
        <f>AC226</f>
        <v>200</v>
      </c>
      <c r="AD225" s="173"/>
      <c r="AE225" s="173"/>
      <c r="AF225" s="174"/>
      <c r="AG225" s="188">
        <f t="shared" si="142"/>
        <v>580</v>
      </c>
      <c r="AH225" s="199">
        <f t="shared" si="143"/>
        <v>580</v>
      </c>
      <c r="AI225" s="199">
        <f t="shared" si="144"/>
        <v>0</v>
      </c>
      <c r="AJ225" s="199">
        <f t="shared" si="145"/>
        <v>0</v>
      </c>
      <c r="AK225" s="201">
        <f t="shared" si="146"/>
        <v>0</v>
      </c>
      <c r="AL225" s="191">
        <f t="shared" si="135"/>
        <v>0</v>
      </c>
      <c r="AM225" s="173"/>
      <c r="AN225" s="173"/>
      <c r="AO225" s="173"/>
      <c r="AP225" s="174"/>
      <c r="AQ225" s="188">
        <f t="shared" si="136"/>
        <v>580</v>
      </c>
      <c r="AR225" s="199">
        <f t="shared" si="137"/>
        <v>580</v>
      </c>
      <c r="AS225" s="199">
        <f t="shared" si="138"/>
        <v>0</v>
      </c>
      <c r="AT225" s="199">
        <f t="shared" si="139"/>
        <v>0</v>
      </c>
      <c r="AU225" s="202">
        <f t="shared" si="140"/>
        <v>0</v>
      </c>
      <c r="AV225" s="305">
        <f>AV226</f>
        <v>371</v>
      </c>
      <c r="AW225" s="194">
        <f t="shared" si="134"/>
        <v>63.96551724137931</v>
      </c>
    </row>
    <row r="226" spans="1:49" ht="15.75" customHeight="1">
      <c r="A226" s="197" t="s">
        <v>284</v>
      </c>
      <c r="B226" s="195" t="s">
        <v>268</v>
      </c>
      <c r="C226" s="195" t="s">
        <v>144</v>
      </c>
      <c r="D226" s="195" t="s">
        <v>300</v>
      </c>
      <c r="E226" s="196" t="s">
        <v>285</v>
      </c>
      <c r="F226" s="172">
        <f t="shared" si="147"/>
        <v>380</v>
      </c>
      <c r="G226" s="173">
        <f>'[1]прил2'!H128</f>
        <v>380</v>
      </c>
      <c r="H226" s="173"/>
      <c r="I226" s="174"/>
      <c r="J226" s="172">
        <f t="shared" si="120"/>
        <v>0</v>
      </c>
      <c r="K226" s="173"/>
      <c r="L226" s="173"/>
      <c r="M226" s="174"/>
      <c r="N226" s="172">
        <f t="shared" si="121"/>
        <v>380</v>
      </c>
      <c r="O226" s="173">
        <f t="shared" si="115"/>
        <v>380</v>
      </c>
      <c r="P226" s="173">
        <f t="shared" si="115"/>
        <v>0</v>
      </c>
      <c r="Q226" s="173">
        <f t="shared" si="115"/>
        <v>0</v>
      </c>
      <c r="R226" s="198">
        <f t="shared" si="131"/>
        <v>0</v>
      </c>
      <c r="S226" s="199"/>
      <c r="T226" s="199">
        <f t="shared" si="128"/>
        <v>0</v>
      </c>
      <c r="U226" s="199">
        <f t="shared" si="125"/>
        <v>0</v>
      </c>
      <c r="V226" s="200">
        <f t="shared" si="112"/>
        <v>0</v>
      </c>
      <c r="W226" s="198">
        <f t="shared" si="113"/>
        <v>380</v>
      </c>
      <c r="X226" s="199">
        <f t="shared" si="117"/>
        <v>380</v>
      </c>
      <c r="Y226" s="173">
        <v>0</v>
      </c>
      <c r="Z226" s="173">
        <v>0</v>
      </c>
      <c r="AA226" s="174"/>
      <c r="AB226" s="188">
        <f t="shared" si="141"/>
        <v>200</v>
      </c>
      <c r="AC226" s="173">
        <v>200</v>
      </c>
      <c r="AD226" s="173"/>
      <c r="AE226" s="173"/>
      <c r="AF226" s="174"/>
      <c r="AG226" s="188">
        <f t="shared" si="142"/>
        <v>580</v>
      </c>
      <c r="AH226" s="199">
        <f t="shared" si="143"/>
        <v>580</v>
      </c>
      <c r="AI226" s="199">
        <f t="shared" si="144"/>
        <v>0</v>
      </c>
      <c r="AJ226" s="199">
        <f t="shared" si="145"/>
        <v>0</v>
      </c>
      <c r="AK226" s="201">
        <f t="shared" si="146"/>
        <v>0</v>
      </c>
      <c r="AL226" s="191">
        <f t="shared" si="135"/>
        <v>0</v>
      </c>
      <c r="AM226" s="173"/>
      <c r="AN226" s="173"/>
      <c r="AO226" s="173"/>
      <c r="AP226" s="174"/>
      <c r="AQ226" s="188">
        <f t="shared" si="136"/>
        <v>580</v>
      </c>
      <c r="AR226" s="199">
        <f t="shared" si="137"/>
        <v>580</v>
      </c>
      <c r="AS226" s="199">
        <f t="shared" si="138"/>
        <v>0</v>
      </c>
      <c r="AT226" s="199">
        <f t="shared" si="139"/>
        <v>0</v>
      </c>
      <c r="AU226" s="202">
        <f t="shared" si="140"/>
        <v>0</v>
      </c>
      <c r="AV226" s="215">
        <v>371</v>
      </c>
      <c r="AW226" s="194">
        <f t="shared" si="134"/>
        <v>63.96551724137931</v>
      </c>
    </row>
    <row r="227" spans="1:49" ht="24" customHeight="1" hidden="1">
      <c r="A227" s="197" t="s">
        <v>301</v>
      </c>
      <c r="B227" s="195" t="s">
        <v>268</v>
      </c>
      <c r="C227" s="195" t="s">
        <v>144</v>
      </c>
      <c r="D227" s="195" t="s">
        <v>302</v>
      </c>
      <c r="E227" s="196"/>
      <c r="F227" s="172">
        <f t="shared" si="147"/>
        <v>11</v>
      </c>
      <c r="G227" s="173">
        <f>G228</f>
        <v>11</v>
      </c>
      <c r="H227" s="173"/>
      <c r="I227" s="174"/>
      <c r="J227" s="172">
        <f t="shared" si="120"/>
        <v>0</v>
      </c>
      <c r="K227" s="173"/>
      <c r="L227" s="173"/>
      <c r="M227" s="174"/>
      <c r="N227" s="172">
        <f t="shared" si="121"/>
        <v>11</v>
      </c>
      <c r="O227" s="173">
        <f t="shared" si="115"/>
        <v>11</v>
      </c>
      <c r="P227" s="173">
        <f t="shared" si="115"/>
        <v>0</v>
      </c>
      <c r="Q227" s="173">
        <f t="shared" si="115"/>
        <v>0</v>
      </c>
      <c r="R227" s="198">
        <f t="shared" si="131"/>
        <v>-11</v>
      </c>
      <c r="S227" s="199">
        <f>S228</f>
        <v>-11</v>
      </c>
      <c r="T227" s="199">
        <f t="shared" si="128"/>
        <v>0</v>
      </c>
      <c r="U227" s="199">
        <f t="shared" si="125"/>
        <v>0</v>
      </c>
      <c r="V227" s="200">
        <f t="shared" si="112"/>
        <v>0</v>
      </c>
      <c r="W227" s="198">
        <f t="shared" si="113"/>
        <v>0</v>
      </c>
      <c r="X227" s="199">
        <f t="shared" si="117"/>
        <v>0</v>
      </c>
      <c r="Y227" s="173">
        <f>Y228</f>
        <v>0</v>
      </c>
      <c r="Z227" s="173">
        <f>Z228</f>
        <v>0</v>
      </c>
      <c r="AA227" s="174"/>
      <c r="AB227" s="188">
        <f t="shared" si="141"/>
        <v>0</v>
      </c>
      <c r="AC227" s="173"/>
      <c r="AD227" s="173"/>
      <c r="AE227" s="173"/>
      <c r="AF227" s="174"/>
      <c r="AG227" s="188">
        <f t="shared" si="142"/>
        <v>0</v>
      </c>
      <c r="AH227" s="189">
        <f t="shared" si="143"/>
        <v>0</v>
      </c>
      <c r="AI227" s="189">
        <f t="shared" si="144"/>
        <v>0</v>
      </c>
      <c r="AJ227" s="189">
        <f t="shared" si="145"/>
        <v>0</v>
      </c>
      <c r="AK227" s="190">
        <f t="shared" si="146"/>
        <v>0</v>
      </c>
      <c r="AL227" s="191">
        <f t="shared" si="135"/>
        <v>0</v>
      </c>
      <c r="AM227" s="173"/>
      <c r="AN227" s="173"/>
      <c r="AO227" s="173"/>
      <c r="AP227" s="174"/>
      <c r="AQ227" s="188">
        <f t="shared" si="136"/>
        <v>0</v>
      </c>
      <c r="AR227" s="199">
        <f t="shared" si="137"/>
        <v>0</v>
      </c>
      <c r="AS227" s="199">
        <f t="shared" si="138"/>
        <v>0</v>
      </c>
      <c r="AT227" s="199">
        <f t="shared" si="139"/>
        <v>0</v>
      </c>
      <c r="AU227" s="202">
        <f t="shared" si="140"/>
        <v>0</v>
      </c>
      <c r="AV227" s="215"/>
      <c r="AW227" s="194" t="e">
        <f t="shared" si="134"/>
        <v>#DIV/0!</v>
      </c>
    </row>
    <row r="228" spans="1:49" ht="15" hidden="1">
      <c r="A228" s="197" t="s">
        <v>303</v>
      </c>
      <c r="B228" s="195" t="s">
        <v>268</v>
      </c>
      <c r="C228" s="195" t="s">
        <v>144</v>
      </c>
      <c r="D228" s="195" t="s">
        <v>304</v>
      </c>
      <c r="E228" s="196"/>
      <c r="F228" s="172">
        <f t="shared" si="147"/>
        <v>11</v>
      </c>
      <c r="G228" s="173">
        <f>G229</f>
        <v>11</v>
      </c>
      <c r="H228" s="173"/>
      <c r="I228" s="174"/>
      <c r="J228" s="172">
        <f t="shared" si="120"/>
        <v>0</v>
      </c>
      <c r="K228" s="173"/>
      <c r="L228" s="173"/>
      <c r="M228" s="174"/>
      <c r="N228" s="172">
        <f t="shared" si="121"/>
        <v>11</v>
      </c>
      <c r="O228" s="173">
        <f t="shared" si="115"/>
        <v>11</v>
      </c>
      <c r="P228" s="173">
        <f t="shared" si="115"/>
        <v>0</v>
      </c>
      <c r="Q228" s="173">
        <f t="shared" si="115"/>
        <v>0</v>
      </c>
      <c r="R228" s="198">
        <f t="shared" si="131"/>
        <v>-11</v>
      </c>
      <c r="S228" s="199">
        <v>-11</v>
      </c>
      <c r="T228" s="199">
        <f t="shared" si="128"/>
        <v>0</v>
      </c>
      <c r="U228" s="199">
        <f t="shared" si="125"/>
        <v>0</v>
      </c>
      <c r="V228" s="200">
        <f t="shared" si="112"/>
        <v>0</v>
      </c>
      <c r="W228" s="198">
        <f t="shared" si="113"/>
        <v>0</v>
      </c>
      <c r="X228" s="199">
        <f t="shared" si="117"/>
        <v>0</v>
      </c>
      <c r="Y228" s="173">
        <f>Y229</f>
        <v>0</v>
      </c>
      <c r="Z228" s="173">
        <f>Z229</f>
        <v>0</v>
      </c>
      <c r="AA228" s="174"/>
      <c r="AB228" s="188">
        <f t="shared" si="141"/>
        <v>0</v>
      </c>
      <c r="AC228" s="173"/>
      <c r="AD228" s="173"/>
      <c r="AE228" s="173"/>
      <c r="AF228" s="174"/>
      <c r="AG228" s="188">
        <f t="shared" si="142"/>
        <v>0</v>
      </c>
      <c r="AH228" s="189">
        <f t="shared" si="143"/>
        <v>0</v>
      </c>
      <c r="AI228" s="189">
        <f t="shared" si="144"/>
        <v>0</v>
      </c>
      <c r="AJ228" s="189">
        <f t="shared" si="145"/>
        <v>0</v>
      </c>
      <c r="AK228" s="190">
        <f t="shared" si="146"/>
        <v>0</v>
      </c>
      <c r="AL228" s="191">
        <f t="shared" si="135"/>
        <v>0</v>
      </c>
      <c r="AM228" s="173"/>
      <c r="AN228" s="173"/>
      <c r="AO228" s="173"/>
      <c r="AP228" s="174"/>
      <c r="AQ228" s="188">
        <f t="shared" si="136"/>
        <v>0</v>
      </c>
      <c r="AR228" s="199">
        <f t="shared" si="137"/>
        <v>0</v>
      </c>
      <c r="AS228" s="199">
        <f t="shared" si="138"/>
        <v>0</v>
      </c>
      <c r="AT228" s="199">
        <f t="shared" si="139"/>
        <v>0</v>
      </c>
      <c r="AU228" s="202">
        <f t="shared" si="140"/>
        <v>0</v>
      </c>
      <c r="AV228" s="215"/>
      <c r="AW228" s="194" t="e">
        <f t="shared" si="134"/>
        <v>#DIV/0!</v>
      </c>
    </row>
    <row r="229" spans="1:49" ht="15" hidden="1">
      <c r="A229" s="197" t="s">
        <v>284</v>
      </c>
      <c r="B229" s="195" t="s">
        <v>268</v>
      </c>
      <c r="C229" s="195" t="s">
        <v>144</v>
      </c>
      <c r="D229" s="195" t="s">
        <v>304</v>
      </c>
      <c r="E229" s="196" t="s">
        <v>285</v>
      </c>
      <c r="F229" s="172">
        <f t="shared" si="147"/>
        <v>11</v>
      </c>
      <c r="G229" s="173">
        <f>'[1]прил2'!H131</f>
        <v>11</v>
      </c>
      <c r="H229" s="173"/>
      <c r="I229" s="174"/>
      <c r="J229" s="172">
        <f t="shared" si="120"/>
        <v>0</v>
      </c>
      <c r="K229" s="173"/>
      <c r="L229" s="173"/>
      <c r="M229" s="174"/>
      <c r="N229" s="172">
        <f t="shared" si="121"/>
        <v>11</v>
      </c>
      <c r="O229" s="173">
        <f t="shared" si="115"/>
        <v>11</v>
      </c>
      <c r="P229" s="173">
        <f t="shared" si="115"/>
        <v>0</v>
      </c>
      <c r="Q229" s="173">
        <f t="shared" si="115"/>
        <v>0</v>
      </c>
      <c r="R229" s="198">
        <f t="shared" si="131"/>
        <v>-11</v>
      </c>
      <c r="S229" s="199">
        <v>-11</v>
      </c>
      <c r="T229" s="199">
        <f t="shared" si="128"/>
        <v>0</v>
      </c>
      <c r="U229" s="199">
        <f t="shared" si="125"/>
        <v>0</v>
      </c>
      <c r="V229" s="200">
        <f t="shared" si="112"/>
        <v>0</v>
      </c>
      <c r="W229" s="198">
        <f t="shared" si="113"/>
        <v>0</v>
      </c>
      <c r="X229" s="199">
        <f>O229+S229</f>
        <v>0</v>
      </c>
      <c r="Y229" s="173">
        <v>0</v>
      </c>
      <c r="Z229" s="173">
        <v>0</v>
      </c>
      <c r="AA229" s="174"/>
      <c r="AB229" s="188">
        <f t="shared" si="141"/>
        <v>0</v>
      </c>
      <c r="AC229" s="173"/>
      <c r="AD229" s="173"/>
      <c r="AE229" s="173"/>
      <c r="AF229" s="174"/>
      <c r="AG229" s="188">
        <f t="shared" si="142"/>
        <v>0</v>
      </c>
      <c r="AH229" s="189">
        <f t="shared" si="143"/>
        <v>0</v>
      </c>
      <c r="AI229" s="189">
        <f t="shared" si="144"/>
        <v>0</v>
      </c>
      <c r="AJ229" s="189">
        <f t="shared" si="145"/>
        <v>0</v>
      </c>
      <c r="AK229" s="190">
        <f t="shared" si="146"/>
        <v>0</v>
      </c>
      <c r="AL229" s="191">
        <f t="shared" si="135"/>
        <v>0</v>
      </c>
      <c r="AM229" s="173"/>
      <c r="AN229" s="173"/>
      <c r="AO229" s="173"/>
      <c r="AP229" s="174"/>
      <c r="AQ229" s="188">
        <f t="shared" si="136"/>
        <v>0</v>
      </c>
      <c r="AR229" s="199">
        <f t="shared" si="137"/>
        <v>0</v>
      </c>
      <c r="AS229" s="199">
        <f t="shared" si="138"/>
        <v>0</v>
      </c>
      <c r="AT229" s="199">
        <f t="shared" si="139"/>
        <v>0</v>
      </c>
      <c r="AU229" s="202">
        <f t="shared" si="140"/>
        <v>0</v>
      </c>
      <c r="AV229" s="215"/>
      <c r="AW229" s="194" t="e">
        <f t="shared" si="134"/>
        <v>#DIV/0!</v>
      </c>
    </row>
    <row r="230" spans="1:49" ht="15">
      <c r="A230" s="185" t="s">
        <v>305</v>
      </c>
      <c r="B230" s="186" t="s">
        <v>268</v>
      </c>
      <c r="C230" s="186" t="s">
        <v>98</v>
      </c>
      <c r="D230" s="195"/>
      <c r="E230" s="196"/>
      <c r="F230" s="188">
        <f t="shared" si="147"/>
        <v>1476.5</v>
      </c>
      <c r="G230" s="189"/>
      <c r="H230" s="189"/>
      <c r="I230" s="190">
        <f>I231+I234</f>
        <v>1476.5</v>
      </c>
      <c r="J230" s="188">
        <f t="shared" si="120"/>
        <v>19.1</v>
      </c>
      <c r="K230" s="189">
        <f>K231+K234</f>
        <v>0</v>
      </c>
      <c r="L230" s="189">
        <f>L231+L234</f>
        <v>0</v>
      </c>
      <c r="M230" s="189">
        <f>M231+M234</f>
        <v>19.1</v>
      </c>
      <c r="N230" s="188">
        <f t="shared" si="121"/>
        <v>1495.6</v>
      </c>
      <c r="O230" s="189">
        <f t="shared" si="115"/>
        <v>0</v>
      </c>
      <c r="P230" s="189">
        <f t="shared" si="115"/>
        <v>0</v>
      </c>
      <c r="Q230" s="189">
        <f t="shared" si="115"/>
        <v>1495.6</v>
      </c>
      <c r="R230" s="188">
        <f>SUM(S230:V230)</f>
        <v>-178.27100000000002</v>
      </c>
      <c r="S230" s="189"/>
      <c r="T230" s="189">
        <f t="shared" si="128"/>
        <v>0</v>
      </c>
      <c r="U230" s="189">
        <f>U231+U234</f>
        <v>-178.27100000000002</v>
      </c>
      <c r="V230" s="191">
        <f t="shared" si="112"/>
        <v>0</v>
      </c>
      <c r="W230" s="188">
        <f t="shared" si="113"/>
        <v>1317.3289999999997</v>
      </c>
      <c r="X230" s="189">
        <f t="shared" si="117"/>
        <v>0</v>
      </c>
      <c r="Y230" s="189">
        <f>Y231+Y234</f>
        <v>0</v>
      </c>
      <c r="Z230" s="189">
        <f>Z231+Z234</f>
        <v>1317.3289999999997</v>
      </c>
      <c r="AA230" s="190"/>
      <c r="AB230" s="188">
        <f t="shared" si="141"/>
        <v>0</v>
      </c>
      <c r="AC230" s="189"/>
      <c r="AD230" s="189"/>
      <c r="AE230" s="189"/>
      <c r="AF230" s="190"/>
      <c r="AG230" s="188">
        <f t="shared" si="142"/>
        <v>1317.3289999999997</v>
      </c>
      <c r="AH230" s="189">
        <f t="shared" si="143"/>
        <v>0</v>
      </c>
      <c r="AI230" s="189">
        <f t="shared" si="144"/>
        <v>0</v>
      </c>
      <c r="AJ230" s="189">
        <f t="shared" si="145"/>
        <v>1317.3289999999997</v>
      </c>
      <c r="AK230" s="190">
        <f t="shared" si="146"/>
        <v>0</v>
      </c>
      <c r="AL230" s="191">
        <f t="shared" si="135"/>
        <v>104.8</v>
      </c>
      <c r="AM230" s="189"/>
      <c r="AN230" s="189"/>
      <c r="AO230" s="189">
        <f>AO231+AO234</f>
        <v>104.8</v>
      </c>
      <c r="AP230" s="190"/>
      <c r="AQ230" s="188">
        <f t="shared" si="136"/>
        <v>1422.1289999999997</v>
      </c>
      <c r="AR230" s="189">
        <f t="shared" si="137"/>
        <v>0</v>
      </c>
      <c r="AS230" s="189">
        <f t="shared" si="138"/>
        <v>0</v>
      </c>
      <c r="AT230" s="189">
        <f t="shared" si="139"/>
        <v>1422.1289999999997</v>
      </c>
      <c r="AU230" s="192">
        <f t="shared" si="140"/>
        <v>0</v>
      </c>
      <c r="AV230" s="304">
        <f>AV231+AV234</f>
        <v>821.4</v>
      </c>
      <c r="AW230" s="194">
        <f t="shared" si="134"/>
        <v>57.75847338743533</v>
      </c>
    </row>
    <row r="231" spans="1:49" ht="15">
      <c r="A231" s="197" t="s">
        <v>297</v>
      </c>
      <c r="B231" s="235" t="s">
        <v>268</v>
      </c>
      <c r="C231" s="235" t="s">
        <v>98</v>
      </c>
      <c r="D231" s="195" t="s">
        <v>298</v>
      </c>
      <c r="E231" s="196"/>
      <c r="F231" s="172">
        <f t="shared" si="147"/>
        <v>136</v>
      </c>
      <c r="G231" s="173"/>
      <c r="H231" s="173"/>
      <c r="I231" s="174">
        <f>I232</f>
        <v>136</v>
      </c>
      <c r="J231" s="172">
        <f t="shared" si="120"/>
        <v>0</v>
      </c>
      <c r="K231" s="173"/>
      <c r="L231" s="173"/>
      <c r="M231" s="174"/>
      <c r="N231" s="172">
        <f t="shared" si="121"/>
        <v>136</v>
      </c>
      <c r="O231" s="173">
        <f t="shared" si="115"/>
        <v>0</v>
      </c>
      <c r="P231" s="173">
        <f t="shared" si="115"/>
        <v>0</v>
      </c>
      <c r="Q231" s="173">
        <f t="shared" si="115"/>
        <v>136</v>
      </c>
      <c r="R231" s="198">
        <f aca="true" t="shared" si="148" ref="R231:R236">SUM(S231:V231)</f>
        <v>11.6</v>
      </c>
      <c r="S231" s="199"/>
      <c r="T231" s="199">
        <f t="shared" si="128"/>
        <v>0</v>
      </c>
      <c r="U231" s="199">
        <f>U232</f>
        <v>11.6</v>
      </c>
      <c r="V231" s="200">
        <f t="shared" si="112"/>
        <v>0</v>
      </c>
      <c r="W231" s="198">
        <f t="shared" si="113"/>
        <v>147.6</v>
      </c>
      <c r="X231" s="199">
        <f t="shared" si="117"/>
        <v>0</v>
      </c>
      <c r="Y231" s="173">
        <f>Y232</f>
        <v>0</v>
      </c>
      <c r="Z231" s="173">
        <f>Z232</f>
        <v>147.6</v>
      </c>
      <c r="AA231" s="174"/>
      <c r="AB231" s="188">
        <f t="shared" si="141"/>
        <v>0</v>
      </c>
      <c r="AC231" s="173"/>
      <c r="AD231" s="173"/>
      <c r="AE231" s="173"/>
      <c r="AF231" s="174"/>
      <c r="AG231" s="188">
        <f t="shared" si="142"/>
        <v>147.6</v>
      </c>
      <c r="AH231" s="199">
        <f t="shared" si="143"/>
        <v>0</v>
      </c>
      <c r="AI231" s="199">
        <f t="shared" si="144"/>
        <v>0</v>
      </c>
      <c r="AJ231" s="199">
        <f t="shared" si="145"/>
        <v>147.6</v>
      </c>
      <c r="AK231" s="201">
        <f t="shared" si="146"/>
        <v>0</v>
      </c>
      <c r="AL231" s="191">
        <f t="shared" si="135"/>
        <v>1.3</v>
      </c>
      <c r="AM231" s="173"/>
      <c r="AN231" s="173"/>
      <c r="AO231" s="173">
        <f>AO232</f>
        <v>1.3</v>
      </c>
      <c r="AP231" s="174"/>
      <c r="AQ231" s="188">
        <f t="shared" si="136"/>
        <v>148.9</v>
      </c>
      <c r="AR231" s="199">
        <f t="shared" si="137"/>
        <v>0</v>
      </c>
      <c r="AS231" s="199">
        <f t="shared" si="138"/>
        <v>0</v>
      </c>
      <c r="AT231" s="199">
        <f t="shared" si="139"/>
        <v>148.9</v>
      </c>
      <c r="AU231" s="202">
        <f t="shared" si="140"/>
        <v>0</v>
      </c>
      <c r="AV231" s="305">
        <f>AV232</f>
        <v>135.5</v>
      </c>
      <c r="AW231" s="194">
        <f t="shared" si="134"/>
        <v>91.00067159167226</v>
      </c>
    </row>
    <row r="232" spans="1:49" ht="33" customHeight="1">
      <c r="A232" s="197" t="s">
        <v>306</v>
      </c>
      <c r="B232" s="235" t="s">
        <v>268</v>
      </c>
      <c r="C232" s="235" t="s">
        <v>98</v>
      </c>
      <c r="D232" s="195" t="s">
        <v>307</v>
      </c>
      <c r="E232" s="196"/>
      <c r="F232" s="172">
        <f t="shared" si="147"/>
        <v>136</v>
      </c>
      <c r="G232" s="173"/>
      <c r="H232" s="173"/>
      <c r="I232" s="174">
        <f>I233</f>
        <v>136</v>
      </c>
      <c r="J232" s="172">
        <f t="shared" si="120"/>
        <v>0</v>
      </c>
      <c r="K232" s="173"/>
      <c r="L232" s="173"/>
      <c r="M232" s="174"/>
      <c r="N232" s="172">
        <f t="shared" si="121"/>
        <v>136</v>
      </c>
      <c r="O232" s="173">
        <f t="shared" si="115"/>
        <v>0</v>
      </c>
      <c r="P232" s="173">
        <f t="shared" si="115"/>
        <v>0</v>
      </c>
      <c r="Q232" s="173">
        <f t="shared" si="115"/>
        <v>136</v>
      </c>
      <c r="R232" s="198">
        <f t="shared" si="148"/>
        <v>11.6</v>
      </c>
      <c r="S232" s="199"/>
      <c r="T232" s="199">
        <f t="shared" si="128"/>
        <v>0</v>
      </c>
      <c r="U232" s="199">
        <f>U233</f>
        <v>11.6</v>
      </c>
      <c r="V232" s="200">
        <f t="shared" si="112"/>
        <v>0</v>
      </c>
      <c r="W232" s="198">
        <f t="shared" si="113"/>
        <v>147.6</v>
      </c>
      <c r="X232" s="199">
        <f t="shared" si="117"/>
        <v>0</v>
      </c>
      <c r="Y232" s="173">
        <f>Y233</f>
        <v>0</v>
      </c>
      <c r="Z232" s="173">
        <f>Z233</f>
        <v>147.6</v>
      </c>
      <c r="AA232" s="174"/>
      <c r="AB232" s="188">
        <f t="shared" si="141"/>
        <v>0</v>
      </c>
      <c r="AC232" s="173"/>
      <c r="AD232" s="173"/>
      <c r="AE232" s="173"/>
      <c r="AF232" s="174"/>
      <c r="AG232" s="188">
        <f t="shared" si="142"/>
        <v>147.6</v>
      </c>
      <c r="AH232" s="199">
        <f t="shared" si="143"/>
        <v>0</v>
      </c>
      <c r="AI232" s="199">
        <f t="shared" si="144"/>
        <v>0</v>
      </c>
      <c r="AJ232" s="199">
        <f t="shared" si="145"/>
        <v>147.6</v>
      </c>
      <c r="AK232" s="201">
        <f t="shared" si="146"/>
        <v>0</v>
      </c>
      <c r="AL232" s="191">
        <f t="shared" si="135"/>
        <v>1.3</v>
      </c>
      <c r="AM232" s="173"/>
      <c r="AN232" s="173"/>
      <c r="AO232" s="173">
        <f>AO233</f>
        <v>1.3</v>
      </c>
      <c r="AP232" s="174"/>
      <c r="AQ232" s="188">
        <f t="shared" si="136"/>
        <v>148.9</v>
      </c>
      <c r="AR232" s="199">
        <f t="shared" si="137"/>
        <v>0</v>
      </c>
      <c r="AS232" s="199">
        <f t="shared" si="138"/>
        <v>0</v>
      </c>
      <c r="AT232" s="199">
        <f t="shared" si="139"/>
        <v>148.9</v>
      </c>
      <c r="AU232" s="202">
        <f t="shared" si="140"/>
        <v>0</v>
      </c>
      <c r="AV232" s="305">
        <f>AV233</f>
        <v>135.5</v>
      </c>
      <c r="AW232" s="194">
        <f t="shared" si="134"/>
        <v>91.00067159167226</v>
      </c>
    </row>
    <row r="233" spans="1:49" ht="15">
      <c r="A233" s="197" t="s">
        <v>284</v>
      </c>
      <c r="B233" s="235" t="s">
        <v>268</v>
      </c>
      <c r="C233" s="235" t="s">
        <v>98</v>
      </c>
      <c r="D233" s="195" t="s">
        <v>307</v>
      </c>
      <c r="E233" s="196" t="s">
        <v>285</v>
      </c>
      <c r="F233" s="172">
        <f t="shared" si="147"/>
        <v>136</v>
      </c>
      <c r="G233" s="173"/>
      <c r="H233" s="173"/>
      <c r="I233" s="174">
        <f>'[1]прил2'!J172</f>
        <v>136</v>
      </c>
      <c r="J233" s="172">
        <f t="shared" si="120"/>
        <v>0</v>
      </c>
      <c r="K233" s="173"/>
      <c r="L233" s="173"/>
      <c r="M233" s="174"/>
      <c r="N233" s="172">
        <f t="shared" si="121"/>
        <v>136</v>
      </c>
      <c r="O233" s="173">
        <f t="shared" si="115"/>
        <v>0</v>
      </c>
      <c r="P233" s="173">
        <f t="shared" si="115"/>
        <v>0</v>
      </c>
      <c r="Q233" s="173">
        <f t="shared" si="115"/>
        <v>136</v>
      </c>
      <c r="R233" s="198">
        <f t="shared" si="148"/>
        <v>11.6</v>
      </c>
      <c r="S233" s="199"/>
      <c r="T233" s="199">
        <f t="shared" si="128"/>
        <v>0</v>
      </c>
      <c r="U233" s="199">
        <v>11.6</v>
      </c>
      <c r="V233" s="200">
        <f t="shared" si="112"/>
        <v>0</v>
      </c>
      <c r="W233" s="198">
        <f t="shared" si="113"/>
        <v>147.6</v>
      </c>
      <c r="X233" s="199">
        <f t="shared" si="117"/>
        <v>0</v>
      </c>
      <c r="Y233" s="173">
        <v>0</v>
      </c>
      <c r="Z233" s="173">
        <f>Q233+U233</f>
        <v>147.6</v>
      </c>
      <c r="AA233" s="174"/>
      <c r="AB233" s="188">
        <f t="shared" si="141"/>
        <v>0</v>
      </c>
      <c r="AC233" s="173"/>
      <c r="AD233" s="173"/>
      <c r="AE233" s="173"/>
      <c r="AF233" s="174"/>
      <c r="AG233" s="188">
        <f t="shared" si="142"/>
        <v>147.6</v>
      </c>
      <c r="AH233" s="199">
        <f t="shared" si="143"/>
        <v>0</v>
      </c>
      <c r="AI233" s="199">
        <f t="shared" si="144"/>
        <v>0</v>
      </c>
      <c r="AJ233" s="199">
        <f t="shared" si="145"/>
        <v>147.6</v>
      </c>
      <c r="AK233" s="201">
        <f t="shared" si="146"/>
        <v>0</v>
      </c>
      <c r="AL233" s="191">
        <f t="shared" si="135"/>
        <v>1.3</v>
      </c>
      <c r="AM233" s="173"/>
      <c r="AN233" s="173"/>
      <c r="AO233" s="173">
        <f>прил2!AP227</f>
        <v>1.3</v>
      </c>
      <c r="AP233" s="174"/>
      <c r="AQ233" s="188">
        <f t="shared" si="136"/>
        <v>148.9</v>
      </c>
      <c r="AR233" s="199">
        <f t="shared" si="137"/>
        <v>0</v>
      </c>
      <c r="AS233" s="199">
        <f t="shared" si="138"/>
        <v>0</v>
      </c>
      <c r="AT233" s="199">
        <f t="shared" si="139"/>
        <v>148.9</v>
      </c>
      <c r="AU233" s="202">
        <f t="shared" si="140"/>
        <v>0</v>
      </c>
      <c r="AV233" s="215">
        <v>135.5</v>
      </c>
      <c r="AW233" s="194">
        <f t="shared" si="134"/>
        <v>91.00067159167226</v>
      </c>
    </row>
    <row r="234" spans="1:49" ht="24" customHeight="1">
      <c r="A234" s="197" t="s">
        <v>308</v>
      </c>
      <c r="B234" s="195" t="s">
        <v>268</v>
      </c>
      <c r="C234" s="195" t="s">
        <v>98</v>
      </c>
      <c r="D234" s="195" t="s">
        <v>309</v>
      </c>
      <c r="E234" s="196"/>
      <c r="F234" s="172">
        <f t="shared" si="147"/>
        <v>1340.5</v>
      </c>
      <c r="G234" s="173"/>
      <c r="H234" s="173"/>
      <c r="I234" s="174">
        <f>I235</f>
        <v>1340.5</v>
      </c>
      <c r="J234" s="172">
        <f t="shared" si="120"/>
        <v>19.1</v>
      </c>
      <c r="K234" s="173">
        <f aca="true" t="shared" si="149" ref="K234:M235">K235</f>
        <v>0</v>
      </c>
      <c r="L234" s="173">
        <f t="shared" si="149"/>
        <v>0</v>
      </c>
      <c r="M234" s="173">
        <f t="shared" si="149"/>
        <v>19.1</v>
      </c>
      <c r="N234" s="172">
        <f t="shared" si="121"/>
        <v>1359.6</v>
      </c>
      <c r="O234" s="173">
        <f t="shared" si="115"/>
        <v>0</v>
      </c>
      <c r="P234" s="173">
        <f t="shared" si="115"/>
        <v>0</v>
      </c>
      <c r="Q234" s="173">
        <f t="shared" si="115"/>
        <v>1359.6</v>
      </c>
      <c r="R234" s="198">
        <f t="shared" si="148"/>
        <v>-189.871</v>
      </c>
      <c r="S234" s="199"/>
      <c r="T234" s="199">
        <f aca="true" t="shared" si="150" ref="T234:T288">Y234-P234</f>
        <v>0</v>
      </c>
      <c r="U234" s="199">
        <f>U235</f>
        <v>-189.871</v>
      </c>
      <c r="V234" s="200">
        <f t="shared" si="112"/>
        <v>0</v>
      </c>
      <c r="W234" s="198">
        <f t="shared" si="113"/>
        <v>1169.7289999999998</v>
      </c>
      <c r="X234" s="199">
        <f t="shared" si="117"/>
        <v>0</v>
      </c>
      <c r="Y234" s="173">
        <f>Y235</f>
        <v>0</v>
      </c>
      <c r="Z234" s="173">
        <f>Z235</f>
        <v>1169.7289999999998</v>
      </c>
      <c r="AA234" s="174"/>
      <c r="AB234" s="188">
        <f t="shared" si="141"/>
        <v>0</v>
      </c>
      <c r="AC234" s="173"/>
      <c r="AD234" s="173"/>
      <c r="AE234" s="173"/>
      <c r="AF234" s="174"/>
      <c r="AG234" s="188">
        <f t="shared" si="142"/>
        <v>1169.7289999999998</v>
      </c>
      <c r="AH234" s="199">
        <f t="shared" si="143"/>
        <v>0</v>
      </c>
      <c r="AI234" s="199">
        <f t="shared" si="144"/>
        <v>0</v>
      </c>
      <c r="AJ234" s="199">
        <f t="shared" si="145"/>
        <v>1169.7289999999998</v>
      </c>
      <c r="AK234" s="201">
        <f t="shared" si="146"/>
        <v>0</v>
      </c>
      <c r="AL234" s="191">
        <f t="shared" si="135"/>
        <v>103.5</v>
      </c>
      <c r="AM234" s="173"/>
      <c r="AN234" s="173"/>
      <c r="AO234" s="173">
        <f>AO235</f>
        <v>103.5</v>
      </c>
      <c r="AP234" s="174"/>
      <c r="AQ234" s="188">
        <f t="shared" si="136"/>
        <v>1273.2289999999998</v>
      </c>
      <c r="AR234" s="199">
        <f t="shared" si="137"/>
        <v>0</v>
      </c>
      <c r="AS234" s="199">
        <f t="shared" si="138"/>
        <v>0</v>
      </c>
      <c r="AT234" s="199">
        <f t="shared" si="139"/>
        <v>1273.2289999999998</v>
      </c>
      <c r="AU234" s="202">
        <f t="shared" si="140"/>
        <v>0</v>
      </c>
      <c r="AV234" s="305">
        <f>AV235</f>
        <v>685.9</v>
      </c>
      <c r="AW234" s="194">
        <f t="shared" si="134"/>
        <v>53.870906176343766</v>
      </c>
    </row>
    <row r="235" spans="1:49" ht="62.25" customHeight="1">
      <c r="A235" s="197" t="s">
        <v>310</v>
      </c>
      <c r="B235" s="195" t="s">
        <v>268</v>
      </c>
      <c r="C235" s="195" t="s">
        <v>98</v>
      </c>
      <c r="D235" s="195" t="s">
        <v>311</v>
      </c>
      <c r="E235" s="196"/>
      <c r="F235" s="172">
        <f t="shared" si="147"/>
        <v>1340.5</v>
      </c>
      <c r="G235" s="173"/>
      <c r="H235" s="173"/>
      <c r="I235" s="174">
        <f>I236</f>
        <v>1340.5</v>
      </c>
      <c r="J235" s="172">
        <f t="shared" si="120"/>
        <v>19.1</v>
      </c>
      <c r="K235" s="173">
        <f t="shared" si="149"/>
        <v>0</v>
      </c>
      <c r="L235" s="173">
        <f t="shared" si="149"/>
        <v>0</v>
      </c>
      <c r="M235" s="173">
        <f t="shared" si="149"/>
        <v>19.1</v>
      </c>
      <c r="N235" s="172">
        <f t="shared" si="121"/>
        <v>1359.6</v>
      </c>
      <c r="O235" s="173">
        <f t="shared" si="115"/>
        <v>0</v>
      </c>
      <c r="P235" s="173">
        <f t="shared" si="115"/>
        <v>0</v>
      </c>
      <c r="Q235" s="173">
        <f t="shared" si="115"/>
        <v>1359.6</v>
      </c>
      <c r="R235" s="198">
        <f t="shared" si="148"/>
        <v>-189.871</v>
      </c>
      <c r="S235" s="199"/>
      <c r="T235" s="199">
        <f t="shared" si="150"/>
        <v>0</v>
      </c>
      <c r="U235" s="199">
        <f>U236</f>
        <v>-189.871</v>
      </c>
      <c r="V235" s="200">
        <f t="shared" si="112"/>
        <v>0</v>
      </c>
      <c r="W235" s="198">
        <f t="shared" si="113"/>
        <v>1169.7289999999998</v>
      </c>
      <c r="X235" s="199">
        <f t="shared" si="117"/>
        <v>0</v>
      </c>
      <c r="Y235" s="173">
        <f>Y236</f>
        <v>0</v>
      </c>
      <c r="Z235" s="173">
        <f>Z236</f>
        <v>1169.7289999999998</v>
      </c>
      <c r="AA235" s="174"/>
      <c r="AB235" s="188">
        <f t="shared" si="141"/>
        <v>0</v>
      </c>
      <c r="AC235" s="173"/>
      <c r="AD235" s="173"/>
      <c r="AE235" s="173"/>
      <c r="AF235" s="174"/>
      <c r="AG235" s="188">
        <f t="shared" si="142"/>
        <v>1169.7289999999998</v>
      </c>
      <c r="AH235" s="199">
        <f t="shared" si="143"/>
        <v>0</v>
      </c>
      <c r="AI235" s="199">
        <f t="shared" si="144"/>
        <v>0</v>
      </c>
      <c r="AJ235" s="199">
        <f t="shared" si="145"/>
        <v>1169.7289999999998</v>
      </c>
      <c r="AK235" s="201">
        <f t="shared" si="146"/>
        <v>0</v>
      </c>
      <c r="AL235" s="191">
        <f t="shared" si="135"/>
        <v>103.5</v>
      </c>
      <c r="AM235" s="173"/>
      <c r="AN235" s="173"/>
      <c r="AO235" s="173">
        <f>AO236</f>
        <v>103.5</v>
      </c>
      <c r="AP235" s="174"/>
      <c r="AQ235" s="188">
        <f t="shared" si="136"/>
        <v>1273.2289999999998</v>
      </c>
      <c r="AR235" s="199">
        <f t="shared" si="137"/>
        <v>0</v>
      </c>
      <c r="AS235" s="199">
        <f t="shared" si="138"/>
        <v>0</v>
      </c>
      <c r="AT235" s="199">
        <f t="shared" si="139"/>
        <v>1273.2289999999998</v>
      </c>
      <c r="AU235" s="202">
        <f t="shared" si="140"/>
        <v>0</v>
      </c>
      <c r="AV235" s="305">
        <f>AV236</f>
        <v>685.9</v>
      </c>
      <c r="AW235" s="194">
        <f t="shared" si="134"/>
        <v>53.870906176343766</v>
      </c>
    </row>
    <row r="236" spans="1:49" ht="15">
      <c r="A236" s="197" t="s">
        <v>284</v>
      </c>
      <c r="B236" s="195" t="s">
        <v>268</v>
      </c>
      <c r="C236" s="195" t="s">
        <v>98</v>
      </c>
      <c r="D236" s="195" t="s">
        <v>311</v>
      </c>
      <c r="E236" s="196" t="s">
        <v>285</v>
      </c>
      <c r="F236" s="172">
        <f t="shared" si="147"/>
        <v>1340.5</v>
      </c>
      <c r="G236" s="173"/>
      <c r="H236" s="173"/>
      <c r="I236" s="174">
        <f>'[1]прил2'!J175</f>
        <v>1340.5</v>
      </c>
      <c r="J236" s="172">
        <f t="shared" si="120"/>
        <v>19.1</v>
      </c>
      <c r="K236" s="173">
        <f>'[1]прил2'!L175</f>
        <v>0</v>
      </c>
      <c r="L236" s="173">
        <f>'[1]прил2'!M175</f>
        <v>0</v>
      </c>
      <c r="M236" s="173">
        <f>'[1]прил2'!N175</f>
        <v>19.1</v>
      </c>
      <c r="N236" s="172">
        <f t="shared" si="121"/>
        <v>1359.6</v>
      </c>
      <c r="O236" s="173">
        <f t="shared" si="115"/>
        <v>0</v>
      </c>
      <c r="P236" s="173">
        <f t="shared" si="115"/>
        <v>0</v>
      </c>
      <c r="Q236" s="173">
        <f t="shared" si="115"/>
        <v>1359.6</v>
      </c>
      <c r="R236" s="198">
        <f t="shared" si="148"/>
        <v>-189.871</v>
      </c>
      <c r="S236" s="199"/>
      <c r="T236" s="199">
        <f t="shared" si="150"/>
        <v>0</v>
      </c>
      <c r="U236" s="199">
        <v>-189.871</v>
      </c>
      <c r="V236" s="200">
        <f t="shared" si="112"/>
        <v>0</v>
      </c>
      <c r="W236" s="198">
        <f t="shared" si="113"/>
        <v>1169.7289999999998</v>
      </c>
      <c r="X236" s="199">
        <f t="shared" si="117"/>
        <v>0</v>
      </c>
      <c r="Y236" s="173">
        <v>0</v>
      </c>
      <c r="Z236" s="173">
        <f>Q236+U236</f>
        <v>1169.7289999999998</v>
      </c>
      <c r="AA236" s="174"/>
      <c r="AB236" s="188">
        <f t="shared" si="141"/>
        <v>0</v>
      </c>
      <c r="AC236" s="173"/>
      <c r="AD236" s="173"/>
      <c r="AE236" s="173"/>
      <c r="AF236" s="174"/>
      <c r="AG236" s="188">
        <f t="shared" si="142"/>
        <v>1169.7289999999998</v>
      </c>
      <c r="AH236" s="199">
        <f t="shared" si="143"/>
        <v>0</v>
      </c>
      <c r="AI236" s="199">
        <f t="shared" si="144"/>
        <v>0</v>
      </c>
      <c r="AJ236" s="199">
        <f t="shared" si="145"/>
        <v>1169.7289999999998</v>
      </c>
      <c r="AK236" s="201">
        <f t="shared" si="146"/>
        <v>0</v>
      </c>
      <c r="AL236" s="191">
        <f t="shared" si="135"/>
        <v>103.5</v>
      </c>
      <c r="AM236" s="173"/>
      <c r="AN236" s="173"/>
      <c r="AO236" s="173">
        <f>прил2!AP230</f>
        <v>103.5</v>
      </c>
      <c r="AP236" s="174"/>
      <c r="AQ236" s="188">
        <f t="shared" si="136"/>
        <v>1273.2289999999998</v>
      </c>
      <c r="AR236" s="199">
        <f t="shared" si="137"/>
        <v>0</v>
      </c>
      <c r="AS236" s="199">
        <f t="shared" si="138"/>
        <v>0</v>
      </c>
      <c r="AT236" s="199">
        <f t="shared" si="139"/>
        <v>1273.2289999999998</v>
      </c>
      <c r="AU236" s="202">
        <f t="shared" si="140"/>
        <v>0</v>
      </c>
      <c r="AV236" s="215">
        <v>685.9</v>
      </c>
      <c r="AW236" s="194">
        <f t="shared" si="134"/>
        <v>53.870906176343766</v>
      </c>
    </row>
    <row r="237" spans="1:49" ht="18.75" customHeight="1">
      <c r="A237" s="185" t="s">
        <v>76</v>
      </c>
      <c r="B237" s="186" t="s">
        <v>268</v>
      </c>
      <c r="C237" s="186" t="s">
        <v>110</v>
      </c>
      <c r="D237" s="186"/>
      <c r="E237" s="196"/>
      <c r="F237" s="172"/>
      <c r="G237" s="173"/>
      <c r="H237" s="173"/>
      <c r="I237" s="174"/>
      <c r="J237" s="172"/>
      <c r="K237" s="173"/>
      <c r="L237" s="173"/>
      <c r="M237" s="173"/>
      <c r="N237" s="172"/>
      <c r="O237" s="173"/>
      <c r="P237" s="173"/>
      <c r="Q237" s="173"/>
      <c r="R237" s="188">
        <f>SUM(S237:V237)</f>
        <v>11</v>
      </c>
      <c r="S237" s="189">
        <f>S238</f>
        <v>11</v>
      </c>
      <c r="T237" s="189"/>
      <c r="U237" s="189"/>
      <c r="V237" s="191"/>
      <c r="W237" s="188">
        <f>SUM(X237:AA237)</f>
        <v>11</v>
      </c>
      <c r="X237" s="189">
        <f>O237+S237</f>
        <v>11</v>
      </c>
      <c r="Y237" s="189"/>
      <c r="Z237" s="189"/>
      <c r="AA237" s="190"/>
      <c r="AB237" s="188">
        <f t="shared" si="141"/>
        <v>0</v>
      </c>
      <c r="AC237" s="189"/>
      <c r="AD237" s="189"/>
      <c r="AE237" s="189"/>
      <c r="AF237" s="190"/>
      <c r="AG237" s="188">
        <f t="shared" si="142"/>
        <v>11</v>
      </c>
      <c r="AH237" s="189">
        <f t="shared" si="143"/>
        <v>11</v>
      </c>
      <c r="AI237" s="189">
        <f t="shared" si="144"/>
        <v>0</v>
      </c>
      <c r="AJ237" s="189">
        <f t="shared" si="145"/>
        <v>0</v>
      </c>
      <c r="AK237" s="190">
        <f t="shared" si="146"/>
        <v>0</v>
      </c>
      <c r="AL237" s="191">
        <f t="shared" si="135"/>
        <v>0</v>
      </c>
      <c r="AM237" s="173"/>
      <c r="AN237" s="173"/>
      <c r="AO237" s="173"/>
      <c r="AP237" s="174"/>
      <c r="AQ237" s="188">
        <f t="shared" si="136"/>
        <v>11</v>
      </c>
      <c r="AR237" s="189">
        <f t="shared" si="137"/>
        <v>11</v>
      </c>
      <c r="AS237" s="189">
        <f t="shared" si="138"/>
        <v>0</v>
      </c>
      <c r="AT237" s="189">
        <f t="shared" si="139"/>
        <v>0</v>
      </c>
      <c r="AU237" s="192">
        <f t="shared" si="140"/>
        <v>0</v>
      </c>
      <c r="AV237" s="304">
        <f>AV238</f>
        <v>11</v>
      </c>
      <c r="AW237" s="194">
        <f t="shared" si="134"/>
        <v>100</v>
      </c>
    </row>
    <row r="238" spans="1:49" ht="18.75" customHeight="1">
      <c r="A238" s="197" t="s">
        <v>301</v>
      </c>
      <c r="B238" s="195" t="s">
        <v>268</v>
      </c>
      <c r="C238" s="195" t="s">
        <v>110</v>
      </c>
      <c r="D238" s="195" t="s">
        <v>302</v>
      </c>
      <c r="E238" s="196"/>
      <c r="F238" s="172"/>
      <c r="G238" s="173"/>
      <c r="H238" s="173"/>
      <c r="I238" s="174"/>
      <c r="J238" s="172"/>
      <c r="K238" s="173"/>
      <c r="L238" s="173"/>
      <c r="M238" s="173"/>
      <c r="N238" s="172"/>
      <c r="O238" s="173"/>
      <c r="P238" s="173"/>
      <c r="Q238" s="173"/>
      <c r="R238" s="198">
        <f>SUM(S238:V238)</f>
        <v>11</v>
      </c>
      <c r="S238" s="199">
        <f>S239</f>
        <v>11</v>
      </c>
      <c r="T238" s="199"/>
      <c r="U238" s="199"/>
      <c r="V238" s="200"/>
      <c r="W238" s="198">
        <f>SUM(X238:AA238)</f>
        <v>11</v>
      </c>
      <c r="X238" s="199">
        <f>O238+S238</f>
        <v>11</v>
      </c>
      <c r="Y238" s="173"/>
      <c r="Z238" s="173"/>
      <c r="AA238" s="174"/>
      <c r="AB238" s="188">
        <f t="shared" si="141"/>
        <v>0</v>
      </c>
      <c r="AC238" s="173"/>
      <c r="AD238" s="173"/>
      <c r="AE238" s="173"/>
      <c r="AF238" s="174"/>
      <c r="AG238" s="188">
        <f t="shared" si="142"/>
        <v>11</v>
      </c>
      <c r="AH238" s="199">
        <f t="shared" si="143"/>
        <v>11</v>
      </c>
      <c r="AI238" s="199">
        <f t="shared" si="144"/>
        <v>0</v>
      </c>
      <c r="AJ238" s="199">
        <f t="shared" si="145"/>
        <v>0</v>
      </c>
      <c r="AK238" s="201">
        <f t="shared" si="146"/>
        <v>0</v>
      </c>
      <c r="AL238" s="191">
        <f t="shared" si="135"/>
        <v>0</v>
      </c>
      <c r="AM238" s="173"/>
      <c r="AN238" s="173"/>
      <c r="AO238" s="173"/>
      <c r="AP238" s="174"/>
      <c r="AQ238" s="188">
        <f t="shared" si="136"/>
        <v>11</v>
      </c>
      <c r="AR238" s="199">
        <f t="shared" si="137"/>
        <v>11</v>
      </c>
      <c r="AS238" s="199">
        <f t="shared" si="138"/>
        <v>0</v>
      </c>
      <c r="AT238" s="199">
        <f t="shared" si="139"/>
        <v>0</v>
      </c>
      <c r="AU238" s="202">
        <f t="shared" si="140"/>
        <v>0</v>
      </c>
      <c r="AV238" s="305">
        <f>AV239</f>
        <v>11</v>
      </c>
      <c r="AW238" s="194">
        <f t="shared" si="134"/>
        <v>100</v>
      </c>
    </row>
    <row r="239" spans="1:49" ht="27.75" customHeight="1">
      <c r="A239" s="197" t="s">
        <v>78</v>
      </c>
      <c r="B239" s="195" t="s">
        <v>268</v>
      </c>
      <c r="C239" s="195" t="s">
        <v>110</v>
      </c>
      <c r="D239" s="195" t="s">
        <v>77</v>
      </c>
      <c r="E239" s="196"/>
      <c r="F239" s="172"/>
      <c r="G239" s="173"/>
      <c r="H239" s="173"/>
      <c r="I239" s="174"/>
      <c r="J239" s="172"/>
      <c r="K239" s="173"/>
      <c r="L239" s="173"/>
      <c r="M239" s="173"/>
      <c r="N239" s="172"/>
      <c r="O239" s="173"/>
      <c r="P239" s="173"/>
      <c r="Q239" s="173"/>
      <c r="R239" s="198">
        <f>SUM(S239:V239)</f>
        <v>11</v>
      </c>
      <c r="S239" s="199">
        <f>S240</f>
        <v>11</v>
      </c>
      <c r="T239" s="199"/>
      <c r="U239" s="199"/>
      <c r="V239" s="200"/>
      <c r="W239" s="198">
        <f>SUM(X239:AA239)</f>
        <v>11</v>
      </c>
      <c r="X239" s="199">
        <f>O239+S239</f>
        <v>11</v>
      </c>
      <c r="Y239" s="173"/>
      <c r="Z239" s="173"/>
      <c r="AA239" s="174"/>
      <c r="AB239" s="188">
        <f t="shared" si="141"/>
        <v>0</v>
      </c>
      <c r="AC239" s="173"/>
      <c r="AD239" s="173"/>
      <c r="AE239" s="173"/>
      <c r="AF239" s="174"/>
      <c r="AG239" s="188">
        <f t="shared" si="142"/>
        <v>11</v>
      </c>
      <c r="AH239" s="199">
        <f t="shared" si="143"/>
        <v>11</v>
      </c>
      <c r="AI239" s="199">
        <f t="shared" si="144"/>
        <v>0</v>
      </c>
      <c r="AJ239" s="199">
        <f t="shared" si="145"/>
        <v>0</v>
      </c>
      <c r="AK239" s="201">
        <f t="shared" si="146"/>
        <v>0</v>
      </c>
      <c r="AL239" s="191">
        <f t="shared" si="135"/>
        <v>0</v>
      </c>
      <c r="AM239" s="173"/>
      <c r="AN239" s="173"/>
      <c r="AO239" s="173"/>
      <c r="AP239" s="174"/>
      <c r="AQ239" s="188">
        <f t="shared" si="136"/>
        <v>11</v>
      </c>
      <c r="AR239" s="199">
        <f t="shared" si="137"/>
        <v>11</v>
      </c>
      <c r="AS239" s="199">
        <f t="shared" si="138"/>
        <v>0</v>
      </c>
      <c r="AT239" s="199">
        <f t="shared" si="139"/>
        <v>0</v>
      </c>
      <c r="AU239" s="202">
        <f t="shared" si="140"/>
        <v>0</v>
      </c>
      <c r="AV239" s="305">
        <f>AV240</f>
        <v>11</v>
      </c>
      <c r="AW239" s="194">
        <f t="shared" si="134"/>
        <v>100</v>
      </c>
    </row>
    <row r="240" spans="1:49" ht="15">
      <c r="A240" s="197" t="s">
        <v>79</v>
      </c>
      <c r="B240" s="195" t="s">
        <v>268</v>
      </c>
      <c r="C240" s="195" t="s">
        <v>110</v>
      </c>
      <c r="D240" s="195" t="s">
        <v>77</v>
      </c>
      <c r="E240" s="196" t="s">
        <v>234</v>
      </c>
      <c r="F240" s="172"/>
      <c r="G240" s="173"/>
      <c r="H240" s="173"/>
      <c r="I240" s="174"/>
      <c r="J240" s="172"/>
      <c r="K240" s="173"/>
      <c r="L240" s="173"/>
      <c r="M240" s="173"/>
      <c r="N240" s="172"/>
      <c r="O240" s="173"/>
      <c r="P240" s="173"/>
      <c r="Q240" s="173"/>
      <c r="R240" s="198">
        <f>SUM(S240:V240)</f>
        <v>11</v>
      </c>
      <c r="S240" s="199">
        <v>11</v>
      </c>
      <c r="T240" s="199"/>
      <c r="U240" s="199"/>
      <c r="V240" s="200"/>
      <c r="W240" s="198">
        <f>SUM(X240:AA240)</f>
        <v>11</v>
      </c>
      <c r="X240" s="199">
        <f>O240+S240</f>
        <v>11</v>
      </c>
      <c r="Y240" s="173"/>
      <c r="Z240" s="173"/>
      <c r="AA240" s="174"/>
      <c r="AB240" s="188">
        <f t="shared" si="141"/>
        <v>0</v>
      </c>
      <c r="AC240" s="173"/>
      <c r="AD240" s="173"/>
      <c r="AE240" s="173"/>
      <c r="AF240" s="174"/>
      <c r="AG240" s="188">
        <f t="shared" si="142"/>
        <v>11</v>
      </c>
      <c r="AH240" s="199">
        <f t="shared" si="143"/>
        <v>11</v>
      </c>
      <c r="AI240" s="199">
        <f t="shared" si="144"/>
        <v>0</v>
      </c>
      <c r="AJ240" s="199">
        <f t="shared" si="145"/>
        <v>0</v>
      </c>
      <c r="AK240" s="201">
        <f t="shared" si="146"/>
        <v>0</v>
      </c>
      <c r="AL240" s="191">
        <f t="shared" si="135"/>
        <v>0</v>
      </c>
      <c r="AM240" s="173"/>
      <c r="AN240" s="173"/>
      <c r="AO240" s="173"/>
      <c r="AP240" s="174"/>
      <c r="AQ240" s="188">
        <f t="shared" si="136"/>
        <v>11</v>
      </c>
      <c r="AR240" s="199">
        <f t="shared" si="137"/>
        <v>11</v>
      </c>
      <c r="AS240" s="199">
        <f t="shared" si="138"/>
        <v>0</v>
      </c>
      <c r="AT240" s="199">
        <f t="shared" si="139"/>
        <v>0</v>
      </c>
      <c r="AU240" s="202">
        <f t="shared" si="140"/>
        <v>0</v>
      </c>
      <c r="AV240" s="215">
        <v>11</v>
      </c>
      <c r="AW240" s="194">
        <f t="shared" si="134"/>
        <v>100</v>
      </c>
    </row>
    <row r="241" spans="1:49" ht="15">
      <c r="A241" s="185" t="s">
        <v>312</v>
      </c>
      <c r="B241" s="186" t="s">
        <v>112</v>
      </c>
      <c r="C241" s="186"/>
      <c r="D241" s="195"/>
      <c r="E241" s="196"/>
      <c r="F241" s="188" t="e">
        <f t="shared" si="147"/>
        <v>#REF!</v>
      </c>
      <c r="G241" s="189">
        <f>G242+G274+G250</f>
        <v>644.2</v>
      </c>
      <c r="H241" s="189"/>
      <c r="I241" s="190" t="e">
        <f>I242+I274+I250</f>
        <v>#REF!</v>
      </c>
      <c r="J241" s="188">
        <f t="shared" si="120"/>
        <v>3037.3</v>
      </c>
      <c r="K241" s="189">
        <f>K242+K250+K274</f>
        <v>1700</v>
      </c>
      <c r="L241" s="189">
        <f>L242+L250+L274</f>
        <v>0</v>
      </c>
      <c r="M241" s="189">
        <f>M242+M250+M274</f>
        <v>1337.3</v>
      </c>
      <c r="N241" s="188" t="e">
        <f t="shared" si="121"/>
        <v>#REF!</v>
      </c>
      <c r="O241" s="189">
        <f t="shared" si="115"/>
        <v>2344.2</v>
      </c>
      <c r="P241" s="189">
        <f t="shared" si="115"/>
        <v>0</v>
      </c>
      <c r="Q241" s="189" t="e">
        <f t="shared" si="115"/>
        <v>#REF!</v>
      </c>
      <c r="R241" s="188" t="e">
        <f aca="true" t="shared" si="151" ref="R241:R246">SUM(S241:V241)</f>
        <v>#REF!</v>
      </c>
      <c r="S241" s="189">
        <f>S250+S242+S274+S286</f>
        <v>7568.808</v>
      </c>
      <c r="T241" s="189" t="e">
        <f t="shared" si="150"/>
        <v>#REF!</v>
      </c>
      <c r="U241" s="189">
        <f>U242+U250+U274</f>
        <v>23590.399999999998</v>
      </c>
      <c r="V241" s="191">
        <f t="shared" si="112"/>
        <v>0</v>
      </c>
      <c r="W241" s="188" t="e">
        <f t="shared" si="113"/>
        <v>#REF!</v>
      </c>
      <c r="X241" s="189">
        <f t="shared" si="117"/>
        <v>9913.008</v>
      </c>
      <c r="Y241" s="189" t="e">
        <f>Y242+Y250+Y274</f>
        <v>#REF!</v>
      </c>
      <c r="Z241" s="189" t="e">
        <f>Z242+Z250+Z274</f>
        <v>#REF!</v>
      </c>
      <c r="AA241" s="190"/>
      <c r="AB241" s="188">
        <f t="shared" si="141"/>
        <v>290</v>
      </c>
      <c r="AC241" s="188">
        <f>AC242+AC250+AC274+AC286</f>
        <v>0</v>
      </c>
      <c r="AD241" s="189">
        <f>AD242+AD250+AD274</f>
        <v>0</v>
      </c>
      <c r="AE241" s="189">
        <f>AE242+AE250+AE274</f>
        <v>290</v>
      </c>
      <c r="AF241" s="189">
        <f>AF242+AF250+AF274</f>
        <v>0</v>
      </c>
      <c r="AG241" s="188" t="e">
        <f t="shared" si="142"/>
        <v>#REF!</v>
      </c>
      <c r="AH241" s="189">
        <f t="shared" si="143"/>
        <v>9913.008</v>
      </c>
      <c r="AI241" s="189" t="e">
        <f t="shared" si="144"/>
        <v>#REF!</v>
      </c>
      <c r="AJ241" s="189" t="e">
        <f t="shared" si="145"/>
        <v>#REF!</v>
      </c>
      <c r="AK241" s="190">
        <f t="shared" si="146"/>
        <v>0</v>
      </c>
      <c r="AL241" s="191">
        <f t="shared" si="135"/>
        <v>1194.8999999999999</v>
      </c>
      <c r="AM241" s="189"/>
      <c r="AN241" s="189"/>
      <c r="AO241" s="189">
        <f>AO250</f>
        <v>1194.8999999999999</v>
      </c>
      <c r="AP241" s="190"/>
      <c r="AQ241" s="188" t="e">
        <f t="shared" si="136"/>
        <v>#REF!</v>
      </c>
      <c r="AR241" s="189">
        <f t="shared" si="137"/>
        <v>9913.008</v>
      </c>
      <c r="AS241" s="189" t="e">
        <f t="shared" si="138"/>
        <v>#REF!</v>
      </c>
      <c r="AT241" s="189" t="e">
        <f t="shared" si="139"/>
        <v>#REF!</v>
      </c>
      <c r="AU241" s="192">
        <f t="shared" si="140"/>
        <v>0</v>
      </c>
      <c r="AV241" s="304">
        <f>AV242+AV250+AV274+AV286</f>
        <v>59485.9</v>
      </c>
      <c r="AW241" s="194" t="e">
        <f t="shared" si="134"/>
        <v>#REF!</v>
      </c>
    </row>
    <row r="242" spans="1:49" ht="31.5" customHeight="1">
      <c r="A242" s="185" t="s">
        <v>313</v>
      </c>
      <c r="B242" s="186" t="s">
        <v>112</v>
      </c>
      <c r="C242" s="186" t="s">
        <v>96</v>
      </c>
      <c r="D242" s="195"/>
      <c r="E242" s="196"/>
      <c r="F242" s="188">
        <f t="shared" si="147"/>
        <v>20083.2</v>
      </c>
      <c r="G242" s="189">
        <f>G243+G247</f>
        <v>574.2</v>
      </c>
      <c r="H242" s="189"/>
      <c r="I242" s="190">
        <f>I243+I247</f>
        <v>19509</v>
      </c>
      <c r="J242" s="188">
        <f t="shared" si="120"/>
        <v>1258.7</v>
      </c>
      <c r="K242" s="189">
        <f>K243+K247</f>
        <v>0</v>
      </c>
      <c r="L242" s="189">
        <f>L243+L247</f>
        <v>0</v>
      </c>
      <c r="M242" s="189">
        <f>M243+M247</f>
        <v>1258.7</v>
      </c>
      <c r="N242" s="188">
        <f t="shared" si="121"/>
        <v>21341.9</v>
      </c>
      <c r="O242" s="189">
        <f t="shared" si="115"/>
        <v>574.2</v>
      </c>
      <c r="P242" s="189">
        <f t="shared" si="115"/>
        <v>0</v>
      </c>
      <c r="Q242" s="189">
        <f t="shared" si="115"/>
        <v>20767.7</v>
      </c>
      <c r="R242" s="188">
        <f t="shared" si="151"/>
        <v>366.6</v>
      </c>
      <c r="S242" s="189"/>
      <c r="T242" s="189">
        <f t="shared" si="150"/>
        <v>0</v>
      </c>
      <c r="U242" s="189">
        <f>U243</f>
        <v>366.6</v>
      </c>
      <c r="V242" s="191">
        <f t="shared" si="112"/>
        <v>0</v>
      </c>
      <c r="W242" s="188">
        <f t="shared" si="113"/>
        <v>21708.5</v>
      </c>
      <c r="X242" s="189">
        <f t="shared" si="117"/>
        <v>574.2</v>
      </c>
      <c r="Y242" s="189">
        <f>Y243+Y247</f>
        <v>0</v>
      </c>
      <c r="Z242" s="189">
        <f>Z243+Z247</f>
        <v>21134.3</v>
      </c>
      <c r="AA242" s="190"/>
      <c r="AB242" s="188">
        <f t="shared" si="141"/>
        <v>0</v>
      </c>
      <c r="AC242" s="189"/>
      <c r="AD242" s="189"/>
      <c r="AE242" s="189"/>
      <c r="AF242" s="190"/>
      <c r="AG242" s="188">
        <f t="shared" si="142"/>
        <v>21708.5</v>
      </c>
      <c r="AH242" s="189">
        <f t="shared" si="143"/>
        <v>574.2</v>
      </c>
      <c r="AI242" s="189">
        <f t="shared" si="144"/>
        <v>0</v>
      </c>
      <c r="AJ242" s="189">
        <f t="shared" si="145"/>
        <v>21134.3</v>
      </c>
      <c r="AK242" s="190">
        <f t="shared" si="146"/>
        <v>0</v>
      </c>
      <c r="AL242" s="191">
        <f t="shared" si="135"/>
        <v>0</v>
      </c>
      <c r="AM242" s="173"/>
      <c r="AN242" s="173"/>
      <c r="AO242" s="173"/>
      <c r="AP242" s="174"/>
      <c r="AQ242" s="188">
        <f t="shared" si="136"/>
        <v>21708.5</v>
      </c>
      <c r="AR242" s="189">
        <f t="shared" si="137"/>
        <v>574.2</v>
      </c>
      <c r="AS242" s="189">
        <f t="shared" si="138"/>
        <v>0</v>
      </c>
      <c r="AT242" s="189">
        <f t="shared" si="139"/>
        <v>21134.3</v>
      </c>
      <c r="AU242" s="192">
        <f t="shared" si="140"/>
        <v>0</v>
      </c>
      <c r="AV242" s="304">
        <f>AV243+AV247</f>
        <v>21708.5</v>
      </c>
      <c r="AW242" s="194">
        <f t="shared" si="134"/>
        <v>100</v>
      </c>
    </row>
    <row r="243" spans="1:49" ht="18.75" customHeight="1">
      <c r="A243" s="197" t="s">
        <v>314</v>
      </c>
      <c r="B243" s="195" t="s">
        <v>112</v>
      </c>
      <c r="C243" s="195" t="s">
        <v>96</v>
      </c>
      <c r="D243" s="195" t="s">
        <v>315</v>
      </c>
      <c r="E243" s="196"/>
      <c r="F243" s="172">
        <f t="shared" si="147"/>
        <v>19509</v>
      </c>
      <c r="G243" s="173"/>
      <c r="H243" s="173"/>
      <c r="I243" s="174">
        <f>I244</f>
        <v>19509</v>
      </c>
      <c r="J243" s="172">
        <f t="shared" si="120"/>
        <v>1258.7</v>
      </c>
      <c r="K243" s="173">
        <f aca="true" t="shared" si="152" ref="K243:M245">K244</f>
        <v>0</v>
      </c>
      <c r="L243" s="173">
        <f t="shared" si="152"/>
        <v>0</v>
      </c>
      <c r="M243" s="173">
        <f t="shared" si="152"/>
        <v>1258.7</v>
      </c>
      <c r="N243" s="172">
        <f t="shared" si="121"/>
        <v>20767.7</v>
      </c>
      <c r="O243" s="173">
        <f t="shared" si="115"/>
        <v>0</v>
      </c>
      <c r="P243" s="173">
        <f t="shared" si="115"/>
        <v>0</v>
      </c>
      <c r="Q243" s="173">
        <f t="shared" si="115"/>
        <v>20767.7</v>
      </c>
      <c r="R243" s="198">
        <f t="shared" si="151"/>
        <v>366.6</v>
      </c>
      <c r="S243" s="199"/>
      <c r="T243" s="199">
        <f t="shared" si="150"/>
        <v>0</v>
      </c>
      <c r="U243" s="199">
        <f>U244</f>
        <v>366.6</v>
      </c>
      <c r="V243" s="200">
        <f t="shared" si="112"/>
        <v>0</v>
      </c>
      <c r="W243" s="198">
        <f t="shared" si="113"/>
        <v>21134.3</v>
      </c>
      <c r="X243" s="199">
        <f t="shared" si="117"/>
        <v>0</v>
      </c>
      <c r="Y243" s="173">
        <f aca="true" t="shared" si="153" ref="Y243:Z245">Y244</f>
        <v>0</v>
      </c>
      <c r="Z243" s="173">
        <f t="shared" si="153"/>
        <v>21134.3</v>
      </c>
      <c r="AA243" s="174"/>
      <c r="AB243" s="188">
        <f t="shared" si="141"/>
        <v>0</v>
      </c>
      <c r="AC243" s="173"/>
      <c r="AD243" s="173"/>
      <c r="AE243" s="173"/>
      <c r="AF243" s="174"/>
      <c r="AG243" s="188">
        <f t="shared" si="142"/>
        <v>21134.3</v>
      </c>
      <c r="AH243" s="199">
        <f t="shared" si="143"/>
        <v>0</v>
      </c>
      <c r="AI243" s="199">
        <f t="shared" si="144"/>
        <v>0</v>
      </c>
      <c r="AJ243" s="199">
        <f t="shared" si="145"/>
        <v>21134.3</v>
      </c>
      <c r="AK243" s="201">
        <f t="shared" si="146"/>
        <v>0</v>
      </c>
      <c r="AL243" s="191">
        <f t="shared" si="135"/>
        <v>0</v>
      </c>
      <c r="AM243" s="173"/>
      <c r="AN243" s="173"/>
      <c r="AO243" s="173"/>
      <c r="AP243" s="174"/>
      <c r="AQ243" s="188">
        <f t="shared" si="136"/>
        <v>21134.3</v>
      </c>
      <c r="AR243" s="199">
        <f t="shared" si="137"/>
        <v>0</v>
      </c>
      <c r="AS243" s="199">
        <f t="shared" si="138"/>
        <v>0</v>
      </c>
      <c r="AT243" s="199">
        <f t="shared" si="139"/>
        <v>21134.3</v>
      </c>
      <c r="AU243" s="202">
        <f t="shared" si="140"/>
        <v>0</v>
      </c>
      <c r="AV243" s="305">
        <f>AV244</f>
        <v>21134.3</v>
      </c>
      <c r="AW243" s="194">
        <f t="shared" si="134"/>
        <v>100</v>
      </c>
    </row>
    <row r="244" spans="1:49" ht="24" customHeight="1">
      <c r="A244" s="197" t="s">
        <v>314</v>
      </c>
      <c r="B244" s="195" t="s">
        <v>112</v>
      </c>
      <c r="C244" s="195" t="s">
        <v>96</v>
      </c>
      <c r="D244" s="195" t="s">
        <v>316</v>
      </c>
      <c r="E244" s="196"/>
      <c r="F244" s="172">
        <f t="shared" si="147"/>
        <v>19509</v>
      </c>
      <c r="G244" s="173"/>
      <c r="H244" s="173"/>
      <c r="I244" s="174">
        <f>I245</f>
        <v>19509</v>
      </c>
      <c r="J244" s="172">
        <f t="shared" si="120"/>
        <v>1258.7</v>
      </c>
      <c r="K244" s="173">
        <f t="shared" si="152"/>
        <v>0</v>
      </c>
      <c r="L244" s="173">
        <f t="shared" si="152"/>
        <v>0</v>
      </c>
      <c r="M244" s="173">
        <f t="shared" si="152"/>
        <v>1258.7</v>
      </c>
      <c r="N244" s="172">
        <f t="shared" si="121"/>
        <v>20767.7</v>
      </c>
      <c r="O244" s="173">
        <f t="shared" si="115"/>
        <v>0</v>
      </c>
      <c r="P244" s="173">
        <f t="shared" si="115"/>
        <v>0</v>
      </c>
      <c r="Q244" s="173">
        <f t="shared" si="115"/>
        <v>20767.7</v>
      </c>
      <c r="R244" s="198">
        <f t="shared" si="151"/>
        <v>366.6</v>
      </c>
      <c r="S244" s="199"/>
      <c r="T244" s="199">
        <f t="shared" si="150"/>
        <v>0</v>
      </c>
      <c r="U244" s="199">
        <f>U245</f>
        <v>366.6</v>
      </c>
      <c r="V244" s="200">
        <f t="shared" si="112"/>
        <v>0</v>
      </c>
      <c r="W244" s="198">
        <f t="shared" si="113"/>
        <v>21134.3</v>
      </c>
      <c r="X244" s="199">
        <f t="shared" si="117"/>
        <v>0</v>
      </c>
      <c r="Y244" s="173">
        <f t="shared" si="153"/>
        <v>0</v>
      </c>
      <c r="Z244" s="173">
        <f t="shared" si="153"/>
        <v>21134.3</v>
      </c>
      <c r="AA244" s="174"/>
      <c r="AB244" s="188">
        <f t="shared" si="141"/>
        <v>0</v>
      </c>
      <c r="AC244" s="173"/>
      <c r="AD244" s="173"/>
      <c r="AE244" s="173"/>
      <c r="AF244" s="174"/>
      <c r="AG244" s="188">
        <f t="shared" si="142"/>
        <v>21134.3</v>
      </c>
      <c r="AH244" s="199">
        <f t="shared" si="143"/>
        <v>0</v>
      </c>
      <c r="AI244" s="199">
        <f t="shared" si="144"/>
        <v>0</v>
      </c>
      <c r="AJ244" s="199">
        <f t="shared" si="145"/>
        <v>21134.3</v>
      </c>
      <c r="AK244" s="201">
        <f t="shared" si="146"/>
        <v>0</v>
      </c>
      <c r="AL244" s="191">
        <f t="shared" si="135"/>
        <v>0</v>
      </c>
      <c r="AM244" s="173"/>
      <c r="AN244" s="173"/>
      <c r="AO244" s="173"/>
      <c r="AP244" s="174"/>
      <c r="AQ244" s="188">
        <f t="shared" si="136"/>
        <v>21134.3</v>
      </c>
      <c r="AR244" s="199">
        <f t="shared" si="137"/>
        <v>0</v>
      </c>
      <c r="AS244" s="199">
        <f t="shared" si="138"/>
        <v>0</v>
      </c>
      <c r="AT244" s="199">
        <f t="shared" si="139"/>
        <v>21134.3</v>
      </c>
      <c r="AU244" s="202">
        <f t="shared" si="140"/>
        <v>0</v>
      </c>
      <c r="AV244" s="305">
        <f>AV245</f>
        <v>21134.3</v>
      </c>
      <c r="AW244" s="194">
        <f t="shared" si="134"/>
        <v>100</v>
      </c>
    </row>
    <row r="245" spans="1:49" ht="31.5" customHeight="1">
      <c r="A245" s="197" t="s">
        <v>317</v>
      </c>
      <c r="B245" s="195" t="s">
        <v>112</v>
      </c>
      <c r="C245" s="195" t="s">
        <v>96</v>
      </c>
      <c r="D245" s="195" t="s">
        <v>318</v>
      </c>
      <c r="E245" s="196"/>
      <c r="F245" s="172">
        <f t="shared" si="147"/>
        <v>19509</v>
      </c>
      <c r="G245" s="173"/>
      <c r="H245" s="173"/>
      <c r="I245" s="174">
        <f>I246</f>
        <v>19509</v>
      </c>
      <c r="J245" s="172">
        <f t="shared" si="120"/>
        <v>1258.7</v>
      </c>
      <c r="K245" s="173">
        <f t="shared" si="152"/>
        <v>0</v>
      </c>
      <c r="L245" s="173">
        <f t="shared" si="152"/>
        <v>0</v>
      </c>
      <c r="M245" s="173">
        <f t="shared" si="152"/>
        <v>1258.7</v>
      </c>
      <c r="N245" s="172">
        <f t="shared" si="121"/>
        <v>20767.7</v>
      </c>
      <c r="O245" s="173">
        <f t="shared" si="115"/>
        <v>0</v>
      </c>
      <c r="P245" s="173">
        <f t="shared" si="115"/>
        <v>0</v>
      </c>
      <c r="Q245" s="173">
        <f t="shared" si="115"/>
        <v>20767.7</v>
      </c>
      <c r="R245" s="198">
        <f t="shared" si="151"/>
        <v>366.6</v>
      </c>
      <c r="S245" s="199"/>
      <c r="T245" s="199">
        <f t="shared" si="150"/>
        <v>0</v>
      </c>
      <c r="U245" s="199">
        <f>U246</f>
        <v>366.6</v>
      </c>
      <c r="V245" s="200">
        <f t="shared" si="112"/>
        <v>0</v>
      </c>
      <c r="W245" s="198">
        <f t="shared" si="113"/>
        <v>21134.3</v>
      </c>
      <c r="X245" s="199">
        <f t="shared" si="117"/>
        <v>0</v>
      </c>
      <c r="Y245" s="173">
        <f t="shared" si="153"/>
        <v>0</v>
      </c>
      <c r="Z245" s="173">
        <f t="shared" si="153"/>
        <v>21134.3</v>
      </c>
      <c r="AA245" s="174"/>
      <c r="AB245" s="188">
        <f t="shared" si="141"/>
        <v>0</v>
      </c>
      <c r="AC245" s="173"/>
      <c r="AD245" s="173"/>
      <c r="AE245" s="173"/>
      <c r="AF245" s="174"/>
      <c r="AG245" s="188">
        <f t="shared" si="142"/>
        <v>21134.3</v>
      </c>
      <c r="AH245" s="199">
        <f t="shared" si="143"/>
        <v>0</v>
      </c>
      <c r="AI245" s="199">
        <f t="shared" si="144"/>
        <v>0</v>
      </c>
      <c r="AJ245" s="199">
        <f t="shared" si="145"/>
        <v>21134.3</v>
      </c>
      <c r="AK245" s="201">
        <f t="shared" si="146"/>
        <v>0</v>
      </c>
      <c r="AL245" s="191">
        <f t="shared" si="135"/>
        <v>0</v>
      </c>
      <c r="AM245" s="173"/>
      <c r="AN245" s="173"/>
      <c r="AO245" s="173"/>
      <c r="AP245" s="174"/>
      <c r="AQ245" s="188">
        <f t="shared" si="136"/>
        <v>21134.3</v>
      </c>
      <c r="AR245" s="199">
        <f t="shared" si="137"/>
        <v>0</v>
      </c>
      <c r="AS245" s="199">
        <f t="shared" si="138"/>
        <v>0</v>
      </c>
      <c r="AT245" s="199">
        <f t="shared" si="139"/>
        <v>21134.3</v>
      </c>
      <c r="AU245" s="202">
        <f t="shared" si="140"/>
        <v>0</v>
      </c>
      <c r="AV245" s="305">
        <f>AV246</f>
        <v>21134.3</v>
      </c>
      <c r="AW245" s="194">
        <f t="shared" si="134"/>
        <v>100</v>
      </c>
    </row>
    <row r="246" spans="1:49" ht="15">
      <c r="A246" s="197" t="s">
        <v>319</v>
      </c>
      <c r="B246" s="195" t="s">
        <v>112</v>
      </c>
      <c r="C246" s="195" t="s">
        <v>96</v>
      </c>
      <c r="D246" s="195" t="s">
        <v>318</v>
      </c>
      <c r="E246" s="196" t="s">
        <v>320</v>
      </c>
      <c r="F246" s="172">
        <f t="shared" si="147"/>
        <v>19509</v>
      </c>
      <c r="G246" s="173"/>
      <c r="H246" s="173"/>
      <c r="I246" s="174">
        <f>'[1]прил2'!J216</f>
        <v>19509</v>
      </c>
      <c r="J246" s="172">
        <f t="shared" si="120"/>
        <v>1258.7</v>
      </c>
      <c r="K246" s="173">
        <f>'[1]прил2'!L217</f>
        <v>0</v>
      </c>
      <c r="L246" s="173">
        <f>'[1]прил2'!M217</f>
        <v>0</v>
      </c>
      <c r="M246" s="173">
        <f>'[1]прил2'!N217</f>
        <v>1258.7</v>
      </c>
      <c r="N246" s="172">
        <f t="shared" si="121"/>
        <v>20767.7</v>
      </c>
      <c r="O246" s="173">
        <f t="shared" si="115"/>
        <v>0</v>
      </c>
      <c r="P246" s="173">
        <f t="shared" si="115"/>
        <v>0</v>
      </c>
      <c r="Q246" s="173">
        <f t="shared" si="115"/>
        <v>20767.7</v>
      </c>
      <c r="R246" s="198">
        <f t="shared" si="151"/>
        <v>366.6</v>
      </c>
      <c r="S246" s="199"/>
      <c r="T246" s="199">
        <f t="shared" si="150"/>
        <v>0</v>
      </c>
      <c r="U246" s="199">
        <v>366.6</v>
      </c>
      <c r="V246" s="200">
        <f t="shared" si="112"/>
        <v>0</v>
      </c>
      <c r="W246" s="198">
        <f t="shared" si="113"/>
        <v>21134.3</v>
      </c>
      <c r="X246" s="199">
        <f t="shared" si="117"/>
        <v>0</v>
      </c>
      <c r="Y246" s="173">
        <v>0</v>
      </c>
      <c r="Z246" s="173">
        <f>Q246+U246</f>
        <v>21134.3</v>
      </c>
      <c r="AA246" s="174"/>
      <c r="AB246" s="188">
        <f t="shared" si="141"/>
        <v>0</v>
      </c>
      <c r="AC246" s="173"/>
      <c r="AD246" s="173"/>
      <c r="AE246" s="173"/>
      <c r="AF246" s="174"/>
      <c r="AG246" s="188">
        <f t="shared" si="142"/>
        <v>21134.3</v>
      </c>
      <c r="AH246" s="199">
        <f t="shared" si="143"/>
        <v>0</v>
      </c>
      <c r="AI246" s="199">
        <f t="shared" si="144"/>
        <v>0</v>
      </c>
      <c r="AJ246" s="199">
        <f t="shared" si="145"/>
        <v>21134.3</v>
      </c>
      <c r="AK246" s="201">
        <f t="shared" si="146"/>
        <v>0</v>
      </c>
      <c r="AL246" s="191">
        <f t="shared" si="135"/>
        <v>0</v>
      </c>
      <c r="AM246" s="173"/>
      <c r="AN246" s="173"/>
      <c r="AO246" s="173"/>
      <c r="AP246" s="174"/>
      <c r="AQ246" s="188">
        <f t="shared" si="136"/>
        <v>21134.3</v>
      </c>
      <c r="AR246" s="199">
        <f t="shared" si="137"/>
        <v>0</v>
      </c>
      <c r="AS246" s="199">
        <f t="shared" si="138"/>
        <v>0</v>
      </c>
      <c r="AT246" s="199">
        <f t="shared" si="139"/>
        <v>21134.3</v>
      </c>
      <c r="AU246" s="202">
        <f t="shared" si="140"/>
        <v>0</v>
      </c>
      <c r="AV246" s="215">
        <v>21134.3</v>
      </c>
      <c r="AW246" s="194">
        <f t="shared" si="134"/>
        <v>100</v>
      </c>
    </row>
    <row r="247" spans="1:49" ht="15">
      <c r="A247" s="197" t="s">
        <v>321</v>
      </c>
      <c r="B247" s="195" t="s">
        <v>112</v>
      </c>
      <c r="C247" s="195" t="s">
        <v>96</v>
      </c>
      <c r="D247" s="195" t="s">
        <v>322</v>
      </c>
      <c r="E247" s="196"/>
      <c r="F247" s="172">
        <f t="shared" si="147"/>
        <v>574.2</v>
      </c>
      <c r="G247" s="173">
        <f>G248</f>
        <v>574.2</v>
      </c>
      <c r="H247" s="173"/>
      <c r="I247" s="174"/>
      <c r="J247" s="172">
        <f t="shared" si="120"/>
        <v>0</v>
      </c>
      <c r="K247" s="173"/>
      <c r="L247" s="173"/>
      <c r="M247" s="174"/>
      <c r="N247" s="172">
        <f t="shared" si="121"/>
        <v>574.2</v>
      </c>
      <c r="O247" s="173">
        <f t="shared" si="115"/>
        <v>574.2</v>
      </c>
      <c r="P247" s="173">
        <f t="shared" si="115"/>
        <v>0</v>
      </c>
      <c r="Q247" s="173">
        <f t="shared" si="115"/>
        <v>0</v>
      </c>
      <c r="R247" s="198">
        <f>W247-N247</f>
        <v>0</v>
      </c>
      <c r="S247" s="199"/>
      <c r="T247" s="199">
        <f t="shared" si="150"/>
        <v>0</v>
      </c>
      <c r="U247" s="199">
        <f>Z247-Q247</f>
        <v>0</v>
      </c>
      <c r="V247" s="200">
        <f t="shared" si="112"/>
        <v>0</v>
      </c>
      <c r="W247" s="198">
        <f t="shared" si="113"/>
        <v>574.2</v>
      </c>
      <c r="X247" s="199">
        <f t="shared" si="117"/>
        <v>574.2</v>
      </c>
      <c r="Y247" s="173">
        <f>Y248</f>
        <v>0</v>
      </c>
      <c r="Z247" s="173">
        <f>Z248</f>
        <v>0</v>
      </c>
      <c r="AA247" s="174"/>
      <c r="AB247" s="188">
        <f t="shared" si="141"/>
        <v>0</v>
      </c>
      <c r="AC247" s="173"/>
      <c r="AD247" s="173"/>
      <c r="AE247" s="173"/>
      <c r="AF247" s="174"/>
      <c r="AG247" s="188">
        <f t="shared" si="142"/>
        <v>574.2</v>
      </c>
      <c r="AH247" s="199">
        <f t="shared" si="143"/>
        <v>574.2</v>
      </c>
      <c r="AI247" s="199">
        <f t="shared" si="144"/>
        <v>0</v>
      </c>
      <c r="AJ247" s="199">
        <f t="shared" si="145"/>
        <v>0</v>
      </c>
      <c r="AK247" s="201">
        <f t="shared" si="146"/>
        <v>0</v>
      </c>
      <c r="AL247" s="191">
        <f t="shared" si="135"/>
        <v>0</v>
      </c>
      <c r="AM247" s="173"/>
      <c r="AN247" s="173"/>
      <c r="AO247" s="173"/>
      <c r="AP247" s="174"/>
      <c r="AQ247" s="188">
        <f t="shared" si="136"/>
        <v>574.2</v>
      </c>
      <c r="AR247" s="199">
        <f t="shared" si="137"/>
        <v>574.2</v>
      </c>
      <c r="AS247" s="199">
        <f t="shared" si="138"/>
        <v>0</v>
      </c>
      <c r="AT247" s="199">
        <f t="shared" si="139"/>
        <v>0</v>
      </c>
      <c r="AU247" s="202">
        <f t="shared" si="140"/>
        <v>0</v>
      </c>
      <c r="AV247" s="305">
        <f>AV248</f>
        <v>574.2</v>
      </c>
      <c r="AW247" s="194">
        <f t="shared" si="134"/>
        <v>100</v>
      </c>
    </row>
    <row r="248" spans="1:49" ht="18.75" customHeight="1">
      <c r="A248" s="197" t="s">
        <v>323</v>
      </c>
      <c r="B248" s="195" t="s">
        <v>112</v>
      </c>
      <c r="C248" s="195" t="s">
        <v>96</v>
      </c>
      <c r="D248" s="195" t="s">
        <v>324</v>
      </c>
      <c r="E248" s="196"/>
      <c r="F248" s="172">
        <f t="shared" si="147"/>
        <v>574.2</v>
      </c>
      <c r="G248" s="173">
        <f>G249</f>
        <v>574.2</v>
      </c>
      <c r="H248" s="173"/>
      <c r="I248" s="174"/>
      <c r="J248" s="172">
        <f t="shared" si="120"/>
        <v>0</v>
      </c>
      <c r="K248" s="173"/>
      <c r="L248" s="173"/>
      <c r="M248" s="174"/>
      <c r="N248" s="172">
        <f t="shared" si="121"/>
        <v>574.2</v>
      </c>
      <c r="O248" s="173">
        <f t="shared" si="115"/>
        <v>574.2</v>
      </c>
      <c r="P248" s="173">
        <f t="shared" si="115"/>
        <v>0</v>
      </c>
      <c r="Q248" s="173">
        <f t="shared" si="115"/>
        <v>0</v>
      </c>
      <c r="R248" s="198">
        <f>W248-N248</f>
        <v>0</v>
      </c>
      <c r="S248" s="199"/>
      <c r="T248" s="199">
        <f t="shared" si="150"/>
        <v>0</v>
      </c>
      <c r="U248" s="199">
        <f>Z248-Q248</f>
        <v>0</v>
      </c>
      <c r="V248" s="200">
        <f t="shared" si="112"/>
        <v>0</v>
      </c>
      <c r="W248" s="198">
        <f t="shared" si="113"/>
        <v>574.2</v>
      </c>
      <c r="X248" s="199">
        <f t="shared" si="117"/>
        <v>574.2</v>
      </c>
      <c r="Y248" s="173">
        <f>Y249</f>
        <v>0</v>
      </c>
      <c r="Z248" s="173">
        <f>Z249</f>
        <v>0</v>
      </c>
      <c r="AA248" s="174"/>
      <c r="AB248" s="188">
        <f t="shared" si="141"/>
        <v>0</v>
      </c>
      <c r="AC248" s="173"/>
      <c r="AD248" s="173"/>
      <c r="AE248" s="173"/>
      <c r="AF248" s="174"/>
      <c r="AG248" s="188">
        <f t="shared" si="142"/>
        <v>574.2</v>
      </c>
      <c r="AH248" s="199">
        <f t="shared" si="143"/>
        <v>574.2</v>
      </c>
      <c r="AI248" s="199">
        <f t="shared" si="144"/>
        <v>0</v>
      </c>
      <c r="AJ248" s="199">
        <f t="shared" si="145"/>
        <v>0</v>
      </c>
      <c r="AK248" s="201">
        <f t="shared" si="146"/>
        <v>0</v>
      </c>
      <c r="AL248" s="191">
        <f t="shared" si="135"/>
        <v>0</v>
      </c>
      <c r="AM248" s="173"/>
      <c r="AN248" s="173"/>
      <c r="AO248" s="173"/>
      <c r="AP248" s="174"/>
      <c r="AQ248" s="188">
        <f t="shared" si="136"/>
        <v>574.2</v>
      </c>
      <c r="AR248" s="199">
        <f t="shared" si="137"/>
        <v>574.2</v>
      </c>
      <c r="AS248" s="199">
        <f t="shared" si="138"/>
        <v>0</v>
      </c>
      <c r="AT248" s="199">
        <f t="shared" si="139"/>
        <v>0</v>
      </c>
      <c r="AU248" s="202">
        <f t="shared" si="140"/>
        <v>0</v>
      </c>
      <c r="AV248" s="305">
        <f>AV249</f>
        <v>574.2</v>
      </c>
      <c r="AW248" s="194">
        <f t="shared" si="134"/>
        <v>100</v>
      </c>
    </row>
    <row r="249" spans="1:49" ht="15">
      <c r="A249" s="197" t="s">
        <v>325</v>
      </c>
      <c r="B249" s="195" t="s">
        <v>112</v>
      </c>
      <c r="C249" s="195" t="s">
        <v>96</v>
      </c>
      <c r="D249" s="195" t="s">
        <v>324</v>
      </c>
      <c r="E249" s="196" t="s">
        <v>326</v>
      </c>
      <c r="F249" s="172">
        <f t="shared" si="147"/>
        <v>574.2</v>
      </c>
      <c r="G249" s="173">
        <f>'[1]прил2'!H220</f>
        <v>574.2</v>
      </c>
      <c r="H249" s="173"/>
      <c r="I249" s="174"/>
      <c r="J249" s="172">
        <f t="shared" si="120"/>
        <v>0</v>
      </c>
      <c r="K249" s="173"/>
      <c r="L249" s="173"/>
      <c r="M249" s="174"/>
      <c r="N249" s="172">
        <f t="shared" si="121"/>
        <v>574.2</v>
      </c>
      <c r="O249" s="173">
        <f t="shared" si="115"/>
        <v>574.2</v>
      </c>
      <c r="P249" s="173">
        <f t="shared" si="115"/>
        <v>0</v>
      </c>
      <c r="Q249" s="173">
        <f t="shared" si="115"/>
        <v>0</v>
      </c>
      <c r="R249" s="198">
        <f>W249-N249</f>
        <v>0</v>
      </c>
      <c r="S249" s="199"/>
      <c r="T249" s="199">
        <f t="shared" si="150"/>
        <v>0</v>
      </c>
      <c r="U249" s="199">
        <f>Z249-Q249</f>
        <v>0</v>
      </c>
      <c r="V249" s="200">
        <f t="shared" si="112"/>
        <v>0</v>
      </c>
      <c r="W249" s="198">
        <f t="shared" si="113"/>
        <v>574.2</v>
      </c>
      <c r="X249" s="199">
        <f t="shared" si="117"/>
        <v>574.2</v>
      </c>
      <c r="Y249" s="173">
        <v>0</v>
      </c>
      <c r="Z249" s="173"/>
      <c r="AA249" s="174"/>
      <c r="AB249" s="188">
        <f t="shared" si="141"/>
        <v>0</v>
      </c>
      <c r="AC249" s="173"/>
      <c r="AD249" s="173"/>
      <c r="AE249" s="173"/>
      <c r="AF249" s="174"/>
      <c r="AG249" s="188">
        <f t="shared" si="142"/>
        <v>574.2</v>
      </c>
      <c r="AH249" s="199">
        <f t="shared" si="143"/>
        <v>574.2</v>
      </c>
      <c r="AI249" s="199">
        <f t="shared" si="144"/>
        <v>0</v>
      </c>
      <c r="AJ249" s="199">
        <f t="shared" si="145"/>
        <v>0</v>
      </c>
      <c r="AK249" s="201">
        <f t="shared" si="146"/>
        <v>0</v>
      </c>
      <c r="AL249" s="191">
        <f t="shared" si="135"/>
        <v>0</v>
      </c>
      <c r="AM249" s="173"/>
      <c r="AN249" s="173"/>
      <c r="AO249" s="173"/>
      <c r="AP249" s="174"/>
      <c r="AQ249" s="188">
        <f t="shared" si="136"/>
        <v>574.2</v>
      </c>
      <c r="AR249" s="199">
        <f t="shared" si="137"/>
        <v>574.2</v>
      </c>
      <c r="AS249" s="199">
        <f t="shared" si="138"/>
        <v>0</v>
      </c>
      <c r="AT249" s="199">
        <f t="shared" si="139"/>
        <v>0</v>
      </c>
      <c r="AU249" s="202">
        <f t="shared" si="140"/>
        <v>0</v>
      </c>
      <c r="AV249" s="215">
        <v>574.2</v>
      </c>
      <c r="AW249" s="194">
        <f t="shared" si="134"/>
        <v>100</v>
      </c>
    </row>
    <row r="250" spans="1:49" ht="31.5" customHeight="1">
      <c r="A250" s="185" t="s">
        <v>327</v>
      </c>
      <c r="B250" s="186" t="s">
        <v>112</v>
      </c>
      <c r="C250" s="186" t="s">
        <v>146</v>
      </c>
      <c r="D250" s="186"/>
      <c r="E250" s="187"/>
      <c r="F250" s="188">
        <f t="shared" si="147"/>
        <v>2772.2</v>
      </c>
      <c r="G250" s="189">
        <f>G265</f>
        <v>70</v>
      </c>
      <c r="H250" s="189">
        <f>H265</f>
        <v>0</v>
      </c>
      <c r="I250" s="190">
        <f>I265</f>
        <v>2702.2</v>
      </c>
      <c r="J250" s="188">
        <f t="shared" si="120"/>
        <v>1700</v>
      </c>
      <c r="K250" s="189">
        <f>K265</f>
        <v>1700</v>
      </c>
      <c r="L250" s="189">
        <f>L265</f>
        <v>0</v>
      </c>
      <c r="M250" s="189">
        <f>M265</f>
        <v>0</v>
      </c>
      <c r="N250" s="188">
        <f t="shared" si="121"/>
        <v>4472.2</v>
      </c>
      <c r="O250" s="189">
        <f t="shared" si="115"/>
        <v>1770</v>
      </c>
      <c r="P250" s="189">
        <f t="shared" si="115"/>
        <v>0</v>
      </c>
      <c r="Q250" s="189">
        <f t="shared" si="115"/>
        <v>2702.2</v>
      </c>
      <c r="R250" s="188">
        <f aca="true" t="shared" si="154" ref="R250:R267">SUM(S250:V250)</f>
        <v>22235.608</v>
      </c>
      <c r="S250" s="189">
        <f>S265</f>
        <v>-931.192</v>
      </c>
      <c r="T250" s="189">
        <f t="shared" si="150"/>
        <v>0</v>
      </c>
      <c r="U250" s="189">
        <f>U251+U255</f>
        <v>23166.8</v>
      </c>
      <c r="V250" s="191">
        <f t="shared" si="112"/>
        <v>0</v>
      </c>
      <c r="W250" s="188">
        <f t="shared" si="113"/>
        <v>26707.808</v>
      </c>
      <c r="X250" s="189">
        <f t="shared" si="117"/>
        <v>838.808</v>
      </c>
      <c r="Y250" s="189">
        <f>Y265</f>
        <v>0</v>
      </c>
      <c r="Z250" s="189">
        <f>Q250+U250</f>
        <v>25869</v>
      </c>
      <c r="AA250" s="190"/>
      <c r="AB250" s="188">
        <f t="shared" si="141"/>
        <v>0</v>
      </c>
      <c r="AC250" s="189"/>
      <c r="AD250" s="189"/>
      <c r="AE250" s="189"/>
      <c r="AF250" s="190"/>
      <c r="AG250" s="188">
        <f t="shared" si="142"/>
        <v>26707.808</v>
      </c>
      <c r="AH250" s="189">
        <f t="shared" si="143"/>
        <v>838.808</v>
      </c>
      <c r="AI250" s="189">
        <f t="shared" si="144"/>
        <v>0</v>
      </c>
      <c r="AJ250" s="189">
        <f t="shared" si="145"/>
        <v>25869</v>
      </c>
      <c r="AK250" s="190">
        <f t="shared" si="146"/>
        <v>0</v>
      </c>
      <c r="AL250" s="191">
        <f t="shared" si="135"/>
        <v>1194.8999999999999</v>
      </c>
      <c r="AM250" s="189"/>
      <c r="AN250" s="189"/>
      <c r="AO250" s="189">
        <f>AO255+AO261</f>
        <v>1194.8999999999999</v>
      </c>
      <c r="AP250" s="190"/>
      <c r="AQ250" s="188">
        <f t="shared" si="136"/>
        <v>27902.708000000002</v>
      </c>
      <c r="AR250" s="189">
        <f t="shared" si="137"/>
        <v>838.808</v>
      </c>
      <c r="AS250" s="189">
        <f t="shared" si="138"/>
        <v>0</v>
      </c>
      <c r="AT250" s="189">
        <f t="shared" si="139"/>
        <v>27063.9</v>
      </c>
      <c r="AU250" s="192">
        <f t="shared" si="140"/>
        <v>0</v>
      </c>
      <c r="AV250" s="304">
        <f>AV251+AV255+AV261+AV265</f>
        <v>27889.8</v>
      </c>
      <c r="AW250" s="194">
        <f t="shared" si="134"/>
        <v>99.9537392571359</v>
      </c>
    </row>
    <row r="251" spans="1:49" ht="33" customHeight="1">
      <c r="A251" s="241" t="s">
        <v>36</v>
      </c>
      <c r="B251" s="235" t="s">
        <v>112</v>
      </c>
      <c r="C251" s="235" t="s">
        <v>146</v>
      </c>
      <c r="D251" s="235" t="s">
        <v>352</v>
      </c>
      <c r="E251" s="187"/>
      <c r="F251" s="188"/>
      <c r="G251" s="189"/>
      <c r="H251" s="189"/>
      <c r="I251" s="190"/>
      <c r="J251" s="188"/>
      <c r="K251" s="189"/>
      <c r="L251" s="189"/>
      <c r="M251" s="189"/>
      <c r="N251" s="188"/>
      <c r="O251" s="189"/>
      <c r="P251" s="189"/>
      <c r="Q251" s="189"/>
      <c r="R251" s="198">
        <f t="shared" si="154"/>
        <v>19000</v>
      </c>
      <c r="S251" s="189"/>
      <c r="T251" s="189"/>
      <c r="U251" s="199">
        <f>U252</f>
        <v>19000</v>
      </c>
      <c r="V251" s="191"/>
      <c r="W251" s="198"/>
      <c r="X251" s="199">
        <f t="shared" si="117"/>
        <v>0</v>
      </c>
      <c r="Y251" s="189"/>
      <c r="Z251" s="199">
        <f>Z252</f>
        <v>19000</v>
      </c>
      <c r="AA251" s="190"/>
      <c r="AB251" s="188">
        <f t="shared" si="141"/>
        <v>0</v>
      </c>
      <c r="AC251" s="173"/>
      <c r="AD251" s="173"/>
      <c r="AE251" s="173"/>
      <c r="AF251" s="174"/>
      <c r="AG251" s="188">
        <f t="shared" si="142"/>
        <v>19000</v>
      </c>
      <c r="AH251" s="199">
        <f t="shared" si="143"/>
        <v>0</v>
      </c>
      <c r="AI251" s="199">
        <f t="shared" si="144"/>
        <v>0</v>
      </c>
      <c r="AJ251" s="199">
        <f t="shared" si="145"/>
        <v>19000</v>
      </c>
      <c r="AK251" s="201">
        <f t="shared" si="146"/>
        <v>0</v>
      </c>
      <c r="AL251" s="191">
        <f t="shared" si="135"/>
        <v>0</v>
      </c>
      <c r="AM251" s="173"/>
      <c r="AN251" s="173"/>
      <c r="AO251" s="173"/>
      <c r="AP251" s="174"/>
      <c r="AQ251" s="188">
        <f t="shared" si="136"/>
        <v>19000</v>
      </c>
      <c r="AR251" s="199">
        <f t="shared" si="137"/>
        <v>0</v>
      </c>
      <c r="AS251" s="199">
        <f t="shared" si="138"/>
        <v>0</v>
      </c>
      <c r="AT251" s="199">
        <f t="shared" si="139"/>
        <v>19000</v>
      </c>
      <c r="AU251" s="202">
        <f t="shared" si="140"/>
        <v>0</v>
      </c>
      <c r="AV251" s="305">
        <f>AV252</f>
        <v>19000</v>
      </c>
      <c r="AW251" s="194">
        <f t="shared" si="134"/>
        <v>100</v>
      </c>
    </row>
    <row r="252" spans="1:49" ht="31.5" customHeight="1">
      <c r="A252" s="241" t="s">
        <v>35</v>
      </c>
      <c r="B252" s="235" t="s">
        <v>112</v>
      </c>
      <c r="C252" s="235" t="s">
        <v>146</v>
      </c>
      <c r="D252" s="235" t="s">
        <v>34</v>
      </c>
      <c r="E252" s="187"/>
      <c r="F252" s="188"/>
      <c r="G252" s="189"/>
      <c r="H252" s="189"/>
      <c r="I252" s="190"/>
      <c r="J252" s="188"/>
      <c r="K252" s="189"/>
      <c r="L252" s="189"/>
      <c r="M252" s="189"/>
      <c r="N252" s="188"/>
      <c r="O252" s="189"/>
      <c r="P252" s="189"/>
      <c r="Q252" s="189"/>
      <c r="R252" s="198">
        <f t="shared" si="154"/>
        <v>19000</v>
      </c>
      <c r="S252" s="189"/>
      <c r="T252" s="189"/>
      <c r="U252" s="199">
        <f>U253</f>
        <v>19000</v>
      </c>
      <c r="V252" s="191"/>
      <c r="W252" s="198"/>
      <c r="X252" s="199">
        <f t="shared" si="117"/>
        <v>0</v>
      </c>
      <c r="Y252" s="189"/>
      <c r="Z252" s="199">
        <f>Z253</f>
        <v>19000</v>
      </c>
      <c r="AA252" s="190"/>
      <c r="AB252" s="188">
        <f t="shared" si="141"/>
        <v>0</v>
      </c>
      <c r="AC252" s="173"/>
      <c r="AD252" s="173"/>
      <c r="AE252" s="173"/>
      <c r="AF252" s="174"/>
      <c r="AG252" s="188">
        <f t="shared" si="142"/>
        <v>19000</v>
      </c>
      <c r="AH252" s="199">
        <f t="shared" si="143"/>
        <v>0</v>
      </c>
      <c r="AI252" s="199">
        <f t="shared" si="144"/>
        <v>0</v>
      </c>
      <c r="AJ252" s="199">
        <f t="shared" si="145"/>
        <v>19000</v>
      </c>
      <c r="AK252" s="201">
        <f t="shared" si="146"/>
        <v>0</v>
      </c>
      <c r="AL252" s="191">
        <f t="shared" si="135"/>
        <v>0</v>
      </c>
      <c r="AM252" s="173"/>
      <c r="AN252" s="173"/>
      <c r="AO252" s="173">
        <f>AO253+AO254</f>
        <v>0</v>
      </c>
      <c r="AP252" s="174"/>
      <c r="AQ252" s="188">
        <f t="shared" si="136"/>
        <v>19000</v>
      </c>
      <c r="AR252" s="199">
        <f t="shared" si="137"/>
        <v>0</v>
      </c>
      <c r="AS252" s="199">
        <f t="shared" si="138"/>
        <v>0</v>
      </c>
      <c r="AT252" s="199">
        <f t="shared" si="139"/>
        <v>19000</v>
      </c>
      <c r="AU252" s="202">
        <f t="shared" si="140"/>
        <v>0</v>
      </c>
      <c r="AV252" s="305">
        <f>AV254</f>
        <v>19000</v>
      </c>
      <c r="AW252" s="194">
        <f t="shared" si="134"/>
        <v>100</v>
      </c>
    </row>
    <row r="253" spans="1:49" ht="15" hidden="1">
      <c r="A253" s="197" t="s">
        <v>332</v>
      </c>
      <c r="B253" s="235" t="s">
        <v>112</v>
      </c>
      <c r="C253" s="235" t="s">
        <v>146</v>
      </c>
      <c r="D253" s="235" t="s">
        <v>34</v>
      </c>
      <c r="E253" s="242" t="s">
        <v>333</v>
      </c>
      <c r="F253" s="188"/>
      <c r="G253" s="189"/>
      <c r="H253" s="189"/>
      <c r="I253" s="190"/>
      <c r="J253" s="188"/>
      <c r="K253" s="189"/>
      <c r="L253" s="189"/>
      <c r="M253" s="189"/>
      <c r="N253" s="188"/>
      <c r="O253" s="189"/>
      <c r="P253" s="189"/>
      <c r="Q253" s="189"/>
      <c r="R253" s="198">
        <f t="shared" si="154"/>
        <v>19000</v>
      </c>
      <c r="S253" s="189"/>
      <c r="T253" s="189"/>
      <c r="U253" s="199">
        <v>19000</v>
      </c>
      <c r="V253" s="191"/>
      <c r="W253" s="198"/>
      <c r="X253" s="199">
        <f t="shared" si="117"/>
        <v>0</v>
      </c>
      <c r="Y253" s="189"/>
      <c r="Z253" s="199">
        <f>Q253+U253</f>
        <v>19000</v>
      </c>
      <c r="AA253" s="190"/>
      <c r="AB253" s="188">
        <f t="shared" si="141"/>
        <v>0</v>
      </c>
      <c r="AC253" s="173"/>
      <c r="AD253" s="173"/>
      <c r="AE253" s="173"/>
      <c r="AF253" s="174"/>
      <c r="AG253" s="188">
        <f t="shared" si="142"/>
        <v>19000</v>
      </c>
      <c r="AH253" s="199">
        <f t="shared" si="143"/>
        <v>0</v>
      </c>
      <c r="AI253" s="199">
        <f t="shared" si="144"/>
        <v>0</v>
      </c>
      <c r="AJ253" s="199">
        <f t="shared" si="145"/>
        <v>19000</v>
      </c>
      <c r="AK253" s="201">
        <f t="shared" si="146"/>
        <v>0</v>
      </c>
      <c r="AL253" s="191">
        <f t="shared" si="135"/>
        <v>-19000</v>
      </c>
      <c r="AM253" s="173"/>
      <c r="AN253" s="173"/>
      <c r="AO253" s="173">
        <v>-19000</v>
      </c>
      <c r="AP253" s="174"/>
      <c r="AQ253" s="188">
        <f t="shared" si="136"/>
        <v>0</v>
      </c>
      <c r="AR253" s="199">
        <f t="shared" si="137"/>
        <v>0</v>
      </c>
      <c r="AS253" s="199">
        <f t="shared" si="138"/>
        <v>0</v>
      </c>
      <c r="AT253" s="199">
        <f t="shared" si="139"/>
        <v>0</v>
      </c>
      <c r="AU253" s="202">
        <f t="shared" si="140"/>
        <v>0</v>
      </c>
      <c r="AV253" s="215"/>
      <c r="AW253" s="194" t="e">
        <f t="shared" si="134"/>
        <v>#DIV/0!</v>
      </c>
    </row>
    <row r="254" spans="1:49" ht="57.75">
      <c r="A254" s="197" t="s">
        <v>373</v>
      </c>
      <c r="B254" s="235" t="s">
        <v>112</v>
      </c>
      <c r="C254" s="235" t="s">
        <v>146</v>
      </c>
      <c r="D254" s="235" t="s">
        <v>34</v>
      </c>
      <c r="E254" s="242" t="s">
        <v>374</v>
      </c>
      <c r="F254" s="188"/>
      <c r="G254" s="189"/>
      <c r="H254" s="189"/>
      <c r="I254" s="190"/>
      <c r="J254" s="188"/>
      <c r="K254" s="189"/>
      <c r="L254" s="189"/>
      <c r="M254" s="189"/>
      <c r="N254" s="188"/>
      <c r="O254" s="189"/>
      <c r="P254" s="189"/>
      <c r="Q254" s="189"/>
      <c r="R254" s="198"/>
      <c r="S254" s="189"/>
      <c r="T254" s="189"/>
      <c r="U254" s="199"/>
      <c r="V254" s="191"/>
      <c r="W254" s="198"/>
      <c r="X254" s="199"/>
      <c r="Y254" s="189"/>
      <c r="Z254" s="199"/>
      <c r="AA254" s="190"/>
      <c r="AB254" s="188"/>
      <c r="AC254" s="173"/>
      <c r="AD254" s="173"/>
      <c r="AE254" s="173"/>
      <c r="AF254" s="174"/>
      <c r="AG254" s="188"/>
      <c r="AH254" s="199"/>
      <c r="AI254" s="199"/>
      <c r="AJ254" s="199"/>
      <c r="AK254" s="201"/>
      <c r="AL254" s="191">
        <f t="shared" si="135"/>
        <v>19000</v>
      </c>
      <c r="AM254" s="173"/>
      <c r="AN254" s="173"/>
      <c r="AO254" s="173">
        <v>19000</v>
      </c>
      <c r="AP254" s="174"/>
      <c r="AQ254" s="188">
        <f t="shared" si="136"/>
        <v>19000</v>
      </c>
      <c r="AR254" s="199">
        <f t="shared" si="137"/>
        <v>0</v>
      </c>
      <c r="AS254" s="199">
        <f t="shared" si="138"/>
        <v>0</v>
      </c>
      <c r="AT254" s="199">
        <f t="shared" si="139"/>
        <v>19000</v>
      </c>
      <c r="AU254" s="202">
        <f t="shared" si="140"/>
        <v>0</v>
      </c>
      <c r="AV254" s="215">
        <v>19000</v>
      </c>
      <c r="AW254" s="194">
        <f t="shared" si="134"/>
        <v>100</v>
      </c>
    </row>
    <row r="255" spans="1:49" ht="15">
      <c r="A255" s="197" t="s">
        <v>312</v>
      </c>
      <c r="B255" s="235" t="s">
        <v>112</v>
      </c>
      <c r="C255" s="235" t="s">
        <v>146</v>
      </c>
      <c r="D255" s="235" t="s">
        <v>38</v>
      </c>
      <c r="E255" s="242"/>
      <c r="F255" s="188"/>
      <c r="G255" s="189"/>
      <c r="H255" s="189"/>
      <c r="I255" s="190"/>
      <c r="J255" s="188"/>
      <c r="K255" s="189"/>
      <c r="L255" s="189"/>
      <c r="M255" s="189"/>
      <c r="N255" s="188"/>
      <c r="O255" s="189"/>
      <c r="P255" s="189"/>
      <c r="Q255" s="189"/>
      <c r="R255" s="198">
        <f t="shared" si="154"/>
        <v>4166.8</v>
      </c>
      <c r="S255" s="189"/>
      <c r="T255" s="189"/>
      <c r="U255" s="199">
        <f>U257</f>
        <v>4166.8</v>
      </c>
      <c r="V255" s="191"/>
      <c r="W255" s="198"/>
      <c r="X255" s="199">
        <f t="shared" si="117"/>
        <v>0</v>
      </c>
      <c r="Y255" s="189"/>
      <c r="Z255" s="199">
        <f>Z257</f>
        <v>4166.8</v>
      </c>
      <c r="AA255" s="190"/>
      <c r="AB255" s="188">
        <f t="shared" si="141"/>
        <v>0</v>
      </c>
      <c r="AC255" s="173"/>
      <c r="AD255" s="173"/>
      <c r="AE255" s="173"/>
      <c r="AF255" s="174"/>
      <c r="AG255" s="188">
        <f t="shared" si="142"/>
        <v>4166.8</v>
      </c>
      <c r="AH255" s="199">
        <f t="shared" si="143"/>
        <v>0</v>
      </c>
      <c r="AI255" s="199">
        <f t="shared" si="144"/>
        <v>0</v>
      </c>
      <c r="AJ255" s="199">
        <f t="shared" si="145"/>
        <v>4166.8</v>
      </c>
      <c r="AK255" s="201">
        <f t="shared" si="146"/>
        <v>0</v>
      </c>
      <c r="AL255" s="191">
        <f t="shared" si="135"/>
        <v>116.8</v>
      </c>
      <c r="AM255" s="173"/>
      <c r="AN255" s="173"/>
      <c r="AO255" s="173">
        <f>AO256</f>
        <v>116.8</v>
      </c>
      <c r="AP255" s="174"/>
      <c r="AQ255" s="188">
        <f t="shared" si="136"/>
        <v>4283.6</v>
      </c>
      <c r="AR255" s="199">
        <f t="shared" si="137"/>
        <v>0</v>
      </c>
      <c r="AS255" s="199">
        <f t="shared" si="138"/>
        <v>0</v>
      </c>
      <c r="AT255" s="199">
        <f t="shared" si="139"/>
        <v>4283.6</v>
      </c>
      <c r="AU255" s="202">
        <f t="shared" si="140"/>
        <v>0</v>
      </c>
      <c r="AV255" s="305">
        <f>AV256</f>
        <v>4283.6</v>
      </c>
      <c r="AW255" s="194">
        <f t="shared" si="134"/>
        <v>100</v>
      </c>
    </row>
    <row r="256" spans="1:49" ht="45.75" customHeight="1">
      <c r="A256" s="197" t="s">
        <v>369</v>
      </c>
      <c r="B256" s="235" t="s">
        <v>112</v>
      </c>
      <c r="C256" s="235" t="s">
        <v>146</v>
      </c>
      <c r="D256" s="235" t="s">
        <v>368</v>
      </c>
      <c r="E256" s="242"/>
      <c r="F256" s="188"/>
      <c r="G256" s="189"/>
      <c r="H256" s="189"/>
      <c r="I256" s="190"/>
      <c r="J256" s="188"/>
      <c r="K256" s="189"/>
      <c r="L256" s="189"/>
      <c r="M256" s="189"/>
      <c r="N256" s="188"/>
      <c r="O256" s="189"/>
      <c r="P256" s="189"/>
      <c r="Q256" s="189"/>
      <c r="R256" s="198"/>
      <c r="S256" s="189"/>
      <c r="T256" s="189"/>
      <c r="U256" s="199"/>
      <c r="V256" s="191"/>
      <c r="W256" s="198"/>
      <c r="X256" s="199"/>
      <c r="Y256" s="189"/>
      <c r="Z256" s="199"/>
      <c r="AA256" s="190"/>
      <c r="AB256" s="188"/>
      <c r="AC256" s="173"/>
      <c r="AD256" s="173"/>
      <c r="AE256" s="173"/>
      <c r="AF256" s="174"/>
      <c r="AG256" s="188">
        <f>AG257</f>
        <v>4166.8</v>
      </c>
      <c r="AH256" s="198">
        <f>AH257</f>
        <v>0</v>
      </c>
      <c r="AI256" s="198">
        <f>AI257</f>
        <v>0</v>
      </c>
      <c r="AJ256" s="199">
        <f>AJ257</f>
        <v>4166.8</v>
      </c>
      <c r="AK256" s="201">
        <f>AK257</f>
        <v>0</v>
      </c>
      <c r="AL256" s="191">
        <f t="shared" si="135"/>
        <v>116.8</v>
      </c>
      <c r="AM256" s="173"/>
      <c r="AN256" s="173"/>
      <c r="AO256" s="173">
        <f>AO259</f>
        <v>116.8</v>
      </c>
      <c r="AP256" s="174"/>
      <c r="AQ256" s="188">
        <f t="shared" si="136"/>
        <v>4283.6</v>
      </c>
      <c r="AR256" s="199">
        <f t="shared" si="137"/>
        <v>0</v>
      </c>
      <c r="AS256" s="199">
        <f t="shared" si="138"/>
        <v>0</v>
      </c>
      <c r="AT256" s="199">
        <f t="shared" si="139"/>
        <v>4283.6</v>
      </c>
      <c r="AU256" s="202">
        <f t="shared" si="140"/>
        <v>0</v>
      </c>
      <c r="AV256" s="305">
        <f>AV257+AV259</f>
        <v>4283.6</v>
      </c>
      <c r="AW256" s="194">
        <f t="shared" si="134"/>
        <v>100</v>
      </c>
    </row>
    <row r="257" spans="1:49" ht="58.5" customHeight="1">
      <c r="A257" s="197" t="s">
        <v>39</v>
      </c>
      <c r="B257" s="235" t="s">
        <v>112</v>
      </c>
      <c r="C257" s="235" t="s">
        <v>146</v>
      </c>
      <c r="D257" s="235" t="s">
        <v>40</v>
      </c>
      <c r="E257" s="242"/>
      <c r="F257" s="188"/>
      <c r="G257" s="189"/>
      <c r="H257" s="189"/>
      <c r="I257" s="190"/>
      <c r="J257" s="188"/>
      <c r="K257" s="189"/>
      <c r="L257" s="189"/>
      <c r="M257" s="189"/>
      <c r="N257" s="188"/>
      <c r="O257" s="189"/>
      <c r="P257" s="189"/>
      <c r="Q257" s="189"/>
      <c r="R257" s="198">
        <f t="shared" si="154"/>
        <v>4166.8</v>
      </c>
      <c r="S257" s="189"/>
      <c r="T257" s="189"/>
      <c r="U257" s="199">
        <f>U258</f>
        <v>4166.8</v>
      </c>
      <c r="V257" s="191"/>
      <c r="W257" s="198"/>
      <c r="X257" s="199">
        <f t="shared" si="117"/>
        <v>0</v>
      </c>
      <c r="Y257" s="189"/>
      <c r="Z257" s="199">
        <f>Z258</f>
        <v>4166.8</v>
      </c>
      <c r="AA257" s="190"/>
      <c r="AB257" s="188">
        <f t="shared" si="141"/>
        <v>0</v>
      </c>
      <c r="AC257" s="173"/>
      <c r="AD257" s="173"/>
      <c r="AE257" s="173"/>
      <c r="AF257" s="174"/>
      <c r="AG257" s="188">
        <f t="shared" si="142"/>
        <v>4166.8</v>
      </c>
      <c r="AH257" s="199">
        <f t="shared" si="143"/>
        <v>0</v>
      </c>
      <c r="AI257" s="199">
        <f t="shared" si="144"/>
        <v>0</v>
      </c>
      <c r="AJ257" s="199">
        <f t="shared" si="145"/>
        <v>4166.8</v>
      </c>
      <c r="AK257" s="201">
        <f t="shared" si="146"/>
        <v>0</v>
      </c>
      <c r="AL257" s="191">
        <f t="shared" si="135"/>
        <v>0</v>
      </c>
      <c r="AM257" s="173"/>
      <c r="AN257" s="173"/>
      <c r="AO257" s="173"/>
      <c r="AP257" s="174"/>
      <c r="AQ257" s="188">
        <f t="shared" si="136"/>
        <v>4166.8</v>
      </c>
      <c r="AR257" s="199">
        <f t="shared" si="137"/>
        <v>0</v>
      </c>
      <c r="AS257" s="199">
        <f t="shared" si="138"/>
        <v>0</v>
      </c>
      <c r="AT257" s="199">
        <f t="shared" si="139"/>
        <v>4166.8</v>
      </c>
      <c r="AU257" s="202">
        <f t="shared" si="140"/>
        <v>0</v>
      </c>
      <c r="AV257" s="305">
        <f>AV258</f>
        <v>4166.8</v>
      </c>
      <c r="AW257" s="194">
        <f t="shared" si="134"/>
        <v>100</v>
      </c>
    </row>
    <row r="258" spans="1:49" ht="15">
      <c r="A258" s="197" t="s">
        <v>332</v>
      </c>
      <c r="B258" s="235" t="s">
        <v>112</v>
      </c>
      <c r="C258" s="235" t="s">
        <v>146</v>
      </c>
      <c r="D258" s="235" t="s">
        <v>40</v>
      </c>
      <c r="E258" s="242" t="s">
        <v>333</v>
      </c>
      <c r="F258" s="188"/>
      <c r="G258" s="189"/>
      <c r="H258" s="189"/>
      <c r="I258" s="190"/>
      <c r="J258" s="188"/>
      <c r="K258" s="189"/>
      <c r="L258" s="189"/>
      <c r="M258" s="189"/>
      <c r="N258" s="188"/>
      <c r="O258" s="189"/>
      <c r="P258" s="189"/>
      <c r="Q258" s="189"/>
      <c r="R258" s="198">
        <f t="shared" si="154"/>
        <v>4166.8</v>
      </c>
      <c r="S258" s="189"/>
      <c r="T258" s="189"/>
      <c r="U258" s="199">
        <v>4166.8</v>
      </c>
      <c r="V258" s="191"/>
      <c r="W258" s="198"/>
      <c r="X258" s="199">
        <f t="shared" si="117"/>
        <v>0</v>
      </c>
      <c r="Y258" s="189"/>
      <c r="Z258" s="199">
        <f>Q258+U258</f>
        <v>4166.8</v>
      </c>
      <c r="AA258" s="190"/>
      <c r="AB258" s="188">
        <f t="shared" si="141"/>
        <v>0</v>
      </c>
      <c r="AC258" s="173"/>
      <c r="AD258" s="173"/>
      <c r="AE258" s="173"/>
      <c r="AF258" s="174"/>
      <c r="AG258" s="188">
        <f t="shared" si="142"/>
        <v>4166.8</v>
      </c>
      <c r="AH258" s="199">
        <f t="shared" si="143"/>
        <v>0</v>
      </c>
      <c r="AI258" s="199">
        <f t="shared" si="144"/>
        <v>0</v>
      </c>
      <c r="AJ258" s="199">
        <f t="shared" si="145"/>
        <v>4166.8</v>
      </c>
      <c r="AK258" s="201">
        <f t="shared" si="146"/>
        <v>0</v>
      </c>
      <c r="AL258" s="191">
        <f t="shared" si="135"/>
        <v>0</v>
      </c>
      <c r="AM258" s="173"/>
      <c r="AN258" s="173"/>
      <c r="AO258" s="173"/>
      <c r="AP258" s="174"/>
      <c r="AQ258" s="188">
        <f t="shared" si="136"/>
        <v>4166.8</v>
      </c>
      <c r="AR258" s="199">
        <f t="shared" si="137"/>
        <v>0</v>
      </c>
      <c r="AS258" s="199">
        <f t="shared" si="138"/>
        <v>0</v>
      </c>
      <c r="AT258" s="199">
        <f t="shared" si="139"/>
        <v>4166.8</v>
      </c>
      <c r="AU258" s="202">
        <f t="shared" si="140"/>
        <v>0</v>
      </c>
      <c r="AV258" s="215">
        <v>4166.8</v>
      </c>
      <c r="AW258" s="194">
        <f t="shared" si="134"/>
        <v>100</v>
      </c>
    </row>
    <row r="259" spans="1:49" ht="62.25" customHeight="1">
      <c r="A259" s="197" t="s">
        <v>370</v>
      </c>
      <c r="B259" s="235" t="s">
        <v>112</v>
      </c>
      <c r="C259" s="235" t="s">
        <v>146</v>
      </c>
      <c r="D259" s="235" t="s">
        <v>363</v>
      </c>
      <c r="E259" s="242"/>
      <c r="F259" s="188"/>
      <c r="G259" s="189"/>
      <c r="H259" s="189"/>
      <c r="I259" s="190"/>
      <c r="J259" s="188"/>
      <c r="K259" s="189"/>
      <c r="L259" s="189"/>
      <c r="M259" s="189"/>
      <c r="N259" s="188"/>
      <c r="O259" s="189"/>
      <c r="P259" s="189"/>
      <c r="Q259" s="189"/>
      <c r="R259" s="198"/>
      <c r="S259" s="189"/>
      <c r="T259" s="189"/>
      <c r="U259" s="199"/>
      <c r="V259" s="191"/>
      <c r="W259" s="198"/>
      <c r="X259" s="199"/>
      <c r="Y259" s="189"/>
      <c r="Z259" s="199"/>
      <c r="AA259" s="190"/>
      <c r="AB259" s="188"/>
      <c r="AC259" s="173"/>
      <c r="AD259" s="173"/>
      <c r="AE259" s="173"/>
      <c r="AF259" s="174"/>
      <c r="AG259" s="188"/>
      <c r="AH259" s="199"/>
      <c r="AI259" s="199"/>
      <c r="AJ259" s="199"/>
      <c r="AK259" s="201"/>
      <c r="AL259" s="191">
        <f t="shared" si="135"/>
        <v>116.8</v>
      </c>
      <c r="AM259" s="173"/>
      <c r="AN259" s="173"/>
      <c r="AO259" s="173">
        <f>AO260</f>
        <v>116.8</v>
      </c>
      <c r="AP259" s="174"/>
      <c r="AQ259" s="188">
        <f t="shared" si="136"/>
        <v>116.8</v>
      </c>
      <c r="AR259" s="199">
        <f t="shared" si="137"/>
        <v>0</v>
      </c>
      <c r="AS259" s="199">
        <f t="shared" si="138"/>
        <v>0</v>
      </c>
      <c r="AT259" s="199">
        <f t="shared" si="139"/>
        <v>116.8</v>
      </c>
      <c r="AU259" s="202">
        <f t="shared" si="140"/>
        <v>0</v>
      </c>
      <c r="AV259" s="305">
        <f>AV260</f>
        <v>116.8</v>
      </c>
      <c r="AW259" s="194">
        <f t="shared" si="134"/>
        <v>100</v>
      </c>
    </row>
    <row r="260" spans="1:49" ht="15">
      <c r="A260" s="197" t="s">
        <v>332</v>
      </c>
      <c r="B260" s="235" t="s">
        <v>112</v>
      </c>
      <c r="C260" s="235" t="s">
        <v>146</v>
      </c>
      <c r="D260" s="235" t="s">
        <v>363</v>
      </c>
      <c r="E260" s="242" t="s">
        <v>333</v>
      </c>
      <c r="F260" s="188"/>
      <c r="G260" s="189"/>
      <c r="H260" s="189"/>
      <c r="I260" s="190"/>
      <c r="J260" s="188"/>
      <c r="K260" s="189"/>
      <c r="L260" s="189"/>
      <c r="M260" s="189"/>
      <c r="N260" s="188"/>
      <c r="O260" s="189"/>
      <c r="P260" s="189"/>
      <c r="Q260" s="189"/>
      <c r="R260" s="198"/>
      <c r="S260" s="189"/>
      <c r="T260" s="189"/>
      <c r="U260" s="199"/>
      <c r="V260" s="191"/>
      <c r="W260" s="198"/>
      <c r="X260" s="199"/>
      <c r="Y260" s="189"/>
      <c r="Z260" s="199"/>
      <c r="AA260" s="190"/>
      <c r="AB260" s="188"/>
      <c r="AC260" s="173"/>
      <c r="AD260" s="173"/>
      <c r="AE260" s="173"/>
      <c r="AF260" s="174"/>
      <c r="AG260" s="188"/>
      <c r="AH260" s="199"/>
      <c r="AI260" s="199"/>
      <c r="AJ260" s="199"/>
      <c r="AK260" s="201"/>
      <c r="AL260" s="191">
        <f t="shared" si="135"/>
        <v>116.8</v>
      </c>
      <c r="AM260" s="173"/>
      <c r="AN260" s="173"/>
      <c r="AO260" s="173">
        <f>прил2!AP286</f>
        <v>116.8</v>
      </c>
      <c r="AP260" s="174"/>
      <c r="AQ260" s="188">
        <f t="shared" si="136"/>
        <v>116.8</v>
      </c>
      <c r="AR260" s="199">
        <f t="shared" si="137"/>
        <v>0</v>
      </c>
      <c r="AS260" s="199">
        <f t="shared" si="138"/>
        <v>0</v>
      </c>
      <c r="AT260" s="199">
        <f t="shared" si="139"/>
        <v>116.8</v>
      </c>
      <c r="AU260" s="202">
        <f t="shared" si="140"/>
        <v>0</v>
      </c>
      <c r="AV260" s="215">
        <v>116.8</v>
      </c>
      <c r="AW260" s="194">
        <f t="shared" si="134"/>
        <v>100</v>
      </c>
    </row>
    <row r="261" spans="1:49" ht="15">
      <c r="A261" s="197" t="s">
        <v>192</v>
      </c>
      <c r="B261" s="235" t="s">
        <v>112</v>
      </c>
      <c r="C261" s="235" t="s">
        <v>146</v>
      </c>
      <c r="D261" s="235" t="s">
        <v>181</v>
      </c>
      <c r="E261" s="242"/>
      <c r="F261" s="188"/>
      <c r="G261" s="189"/>
      <c r="H261" s="189"/>
      <c r="I261" s="190"/>
      <c r="J261" s="188"/>
      <c r="K261" s="189"/>
      <c r="L261" s="189"/>
      <c r="M261" s="189"/>
      <c r="N261" s="188"/>
      <c r="O261" s="189"/>
      <c r="P261" s="189"/>
      <c r="Q261" s="189"/>
      <c r="R261" s="198"/>
      <c r="S261" s="189"/>
      <c r="T261" s="189"/>
      <c r="U261" s="199"/>
      <c r="V261" s="191"/>
      <c r="W261" s="198"/>
      <c r="X261" s="199"/>
      <c r="Y261" s="189"/>
      <c r="Z261" s="199"/>
      <c r="AA261" s="190"/>
      <c r="AB261" s="188"/>
      <c r="AC261" s="173"/>
      <c r="AD261" s="173"/>
      <c r="AE261" s="173"/>
      <c r="AF261" s="174"/>
      <c r="AG261" s="188"/>
      <c r="AH261" s="199"/>
      <c r="AI261" s="199"/>
      <c r="AJ261" s="199"/>
      <c r="AK261" s="201"/>
      <c r="AL261" s="191">
        <f t="shared" si="135"/>
        <v>1078.1</v>
      </c>
      <c r="AM261" s="173"/>
      <c r="AN261" s="173"/>
      <c r="AO261" s="173">
        <f>AO262</f>
        <v>1078.1</v>
      </c>
      <c r="AP261" s="174"/>
      <c r="AQ261" s="188">
        <f t="shared" si="136"/>
        <v>1078.1</v>
      </c>
      <c r="AR261" s="199">
        <f t="shared" si="137"/>
        <v>0</v>
      </c>
      <c r="AS261" s="199">
        <f t="shared" si="138"/>
        <v>0</v>
      </c>
      <c r="AT261" s="199">
        <f t="shared" si="139"/>
        <v>1078.1</v>
      </c>
      <c r="AU261" s="202">
        <f t="shared" si="140"/>
        <v>0</v>
      </c>
      <c r="AV261" s="305">
        <f>AV262</f>
        <v>1069.2</v>
      </c>
      <c r="AW261" s="194">
        <f t="shared" si="134"/>
        <v>99.17447361098229</v>
      </c>
    </row>
    <row r="262" spans="1:49" ht="34.5" customHeight="1">
      <c r="A262" s="197" t="s">
        <v>366</v>
      </c>
      <c r="B262" s="235" t="s">
        <v>112</v>
      </c>
      <c r="C262" s="235" t="s">
        <v>146</v>
      </c>
      <c r="D262" s="235" t="s">
        <v>365</v>
      </c>
      <c r="E262" s="242"/>
      <c r="F262" s="188"/>
      <c r="G262" s="189"/>
      <c r="H262" s="189"/>
      <c r="I262" s="190"/>
      <c r="J262" s="188"/>
      <c r="K262" s="189"/>
      <c r="L262" s="189"/>
      <c r="M262" s="189"/>
      <c r="N262" s="188"/>
      <c r="O262" s="189"/>
      <c r="P262" s="189"/>
      <c r="Q262" s="189"/>
      <c r="R262" s="198"/>
      <c r="S262" s="189"/>
      <c r="T262" s="189"/>
      <c r="U262" s="199"/>
      <c r="V262" s="191"/>
      <c r="W262" s="198"/>
      <c r="X262" s="199"/>
      <c r="Y262" s="189"/>
      <c r="Z262" s="199"/>
      <c r="AA262" s="190"/>
      <c r="AB262" s="188"/>
      <c r="AC262" s="173"/>
      <c r="AD262" s="173"/>
      <c r="AE262" s="173"/>
      <c r="AF262" s="174"/>
      <c r="AG262" s="188"/>
      <c r="AH262" s="199"/>
      <c r="AI262" s="199"/>
      <c r="AJ262" s="199"/>
      <c r="AK262" s="201"/>
      <c r="AL262" s="191">
        <f t="shared" si="135"/>
        <v>1078.1</v>
      </c>
      <c r="AM262" s="173"/>
      <c r="AN262" s="173"/>
      <c r="AO262" s="173">
        <f>AO263</f>
        <v>1078.1</v>
      </c>
      <c r="AP262" s="174"/>
      <c r="AQ262" s="188">
        <f t="shared" si="136"/>
        <v>1078.1</v>
      </c>
      <c r="AR262" s="199">
        <f t="shared" si="137"/>
        <v>0</v>
      </c>
      <c r="AS262" s="199">
        <f t="shared" si="138"/>
        <v>0</v>
      </c>
      <c r="AT262" s="199">
        <f t="shared" si="139"/>
        <v>1078.1</v>
      </c>
      <c r="AU262" s="202">
        <f t="shared" si="140"/>
        <v>0</v>
      </c>
      <c r="AV262" s="305">
        <f>AV263</f>
        <v>1069.2</v>
      </c>
      <c r="AW262" s="194">
        <f t="shared" si="134"/>
        <v>99.17447361098229</v>
      </c>
    </row>
    <row r="263" spans="1:49" ht="65.25" customHeight="1">
      <c r="A263" s="197" t="s">
        <v>367</v>
      </c>
      <c r="B263" s="235" t="s">
        <v>112</v>
      </c>
      <c r="C263" s="235" t="s">
        <v>146</v>
      </c>
      <c r="D263" s="235" t="s">
        <v>364</v>
      </c>
      <c r="E263" s="242"/>
      <c r="F263" s="188"/>
      <c r="G263" s="189"/>
      <c r="H263" s="189"/>
      <c r="I263" s="190"/>
      <c r="J263" s="188"/>
      <c r="K263" s="189"/>
      <c r="L263" s="189"/>
      <c r="M263" s="189"/>
      <c r="N263" s="188"/>
      <c r="O263" s="189"/>
      <c r="P263" s="189"/>
      <c r="Q263" s="189"/>
      <c r="R263" s="198"/>
      <c r="S263" s="189"/>
      <c r="T263" s="189"/>
      <c r="U263" s="199"/>
      <c r="V263" s="191"/>
      <c r="W263" s="198"/>
      <c r="X263" s="199"/>
      <c r="Y263" s="189"/>
      <c r="Z263" s="199"/>
      <c r="AA263" s="190"/>
      <c r="AB263" s="188"/>
      <c r="AC263" s="173"/>
      <c r="AD263" s="173"/>
      <c r="AE263" s="173"/>
      <c r="AF263" s="174"/>
      <c r="AG263" s="188"/>
      <c r="AH263" s="199"/>
      <c r="AI263" s="199"/>
      <c r="AJ263" s="199"/>
      <c r="AK263" s="201"/>
      <c r="AL263" s="191">
        <f t="shared" si="135"/>
        <v>1078.1</v>
      </c>
      <c r="AM263" s="173"/>
      <c r="AN263" s="173"/>
      <c r="AO263" s="173">
        <f>AO264</f>
        <v>1078.1</v>
      </c>
      <c r="AP263" s="174"/>
      <c r="AQ263" s="188">
        <f t="shared" si="136"/>
        <v>1078.1</v>
      </c>
      <c r="AR263" s="199">
        <f t="shared" si="137"/>
        <v>0</v>
      </c>
      <c r="AS263" s="199">
        <f t="shared" si="138"/>
        <v>0</v>
      </c>
      <c r="AT263" s="199">
        <f t="shared" si="139"/>
        <v>1078.1</v>
      </c>
      <c r="AU263" s="202">
        <f t="shared" si="140"/>
        <v>0</v>
      </c>
      <c r="AV263" s="305">
        <f>AV264</f>
        <v>1069.2</v>
      </c>
      <c r="AW263" s="194">
        <f t="shared" si="134"/>
        <v>99.17447361098229</v>
      </c>
    </row>
    <row r="264" spans="1:49" ht="15">
      <c r="A264" s="197" t="s">
        <v>332</v>
      </c>
      <c r="B264" s="235" t="s">
        <v>112</v>
      </c>
      <c r="C264" s="235" t="s">
        <v>146</v>
      </c>
      <c r="D264" s="235" t="s">
        <v>364</v>
      </c>
      <c r="E264" s="242" t="s">
        <v>333</v>
      </c>
      <c r="F264" s="188"/>
      <c r="G264" s="189"/>
      <c r="H264" s="189"/>
      <c r="I264" s="190"/>
      <c r="J264" s="188"/>
      <c r="K264" s="189"/>
      <c r="L264" s="189"/>
      <c r="M264" s="189"/>
      <c r="N264" s="188"/>
      <c r="O264" s="189"/>
      <c r="P264" s="189"/>
      <c r="Q264" s="189"/>
      <c r="R264" s="198"/>
      <c r="S264" s="189"/>
      <c r="T264" s="189"/>
      <c r="U264" s="199"/>
      <c r="V264" s="191"/>
      <c r="W264" s="198"/>
      <c r="X264" s="199"/>
      <c r="Y264" s="189"/>
      <c r="Z264" s="199"/>
      <c r="AA264" s="190"/>
      <c r="AB264" s="188"/>
      <c r="AC264" s="173"/>
      <c r="AD264" s="173"/>
      <c r="AE264" s="173"/>
      <c r="AF264" s="174"/>
      <c r="AG264" s="188"/>
      <c r="AH264" s="199"/>
      <c r="AI264" s="199"/>
      <c r="AJ264" s="199"/>
      <c r="AK264" s="201"/>
      <c r="AL264" s="191">
        <f t="shared" si="135"/>
        <v>1078.1</v>
      </c>
      <c r="AM264" s="173"/>
      <c r="AN264" s="173"/>
      <c r="AO264" s="173">
        <f>прил2!AP290</f>
        <v>1078.1</v>
      </c>
      <c r="AP264" s="174"/>
      <c r="AQ264" s="188">
        <f t="shared" si="136"/>
        <v>1078.1</v>
      </c>
      <c r="AR264" s="199">
        <f t="shared" si="137"/>
        <v>0</v>
      </c>
      <c r="AS264" s="199">
        <f t="shared" si="138"/>
        <v>0</v>
      </c>
      <c r="AT264" s="199">
        <f t="shared" si="139"/>
        <v>1078.1</v>
      </c>
      <c r="AU264" s="202">
        <f t="shared" si="140"/>
        <v>0</v>
      </c>
      <c r="AV264" s="215">
        <v>1069.2</v>
      </c>
      <c r="AW264" s="194">
        <f t="shared" si="134"/>
        <v>99.17447361098229</v>
      </c>
    </row>
    <row r="265" spans="1:49" ht="30.75" customHeight="1">
      <c r="A265" s="197" t="s">
        <v>37</v>
      </c>
      <c r="B265" s="195" t="s">
        <v>112</v>
      </c>
      <c r="C265" s="195" t="s">
        <v>146</v>
      </c>
      <c r="D265" s="195" t="s">
        <v>329</v>
      </c>
      <c r="E265" s="196"/>
      <c r="F265" s="172">
        <f t="shared" si="147"/>
        <v>2772.2</v>
      </c>
      <c r="G265" s="173">
        <f aca="true" t="shared" si="155" ref="G265:I266">G266</f>
        <v>70</v>
      </c>
      <c r="H265" s="173">
        <f t="shared" si="155"/>
        <v>0</v>
      </c>
      <c r="I265" s="174">
        <f t="shared" si="155"/>
        <v>2702.2</v>
      </c>
      <c r="J265" s="172">
        <f t="shared" si="120"/>
        <v>1700</v>
      </c>
      <c r="K265" s="173">
        <f>K272</f>
        <v>1700</v>
      </c>
      <c r="L265" s="173">
        <f>L272</f>
        <v>0</v>
      </c>
      <c r="M265" s="173">
        <f>M272</f>
        <v>0</v>
      </c>
      <c r="N265" s="172">
        <f t="shared" si="121"/>
        <v>4472.2</v>
      </c>
      <c r="O265" s="173">
        <f t="shared" si="115"/>
        <v>1770</v>
      </c>
      <c r="P265" s="173">
        <f t="shared" si="115"/>
        <v>0</v>
      </c>
      <c r="Q265" s="173">
        <f t="shared" si="115"/>
        <v>2702.2</v>
      </c>
      <c r="R265" s="198">
        <f t="shared" si="154"/>
        <v>-931.192</v>
      </c>
      <c r="S265" s="199">
        <f>S266</f>
        <v>-931.192</v>
      </c>
      <c r="T265" s="199">
        <f t="shared" si="150"/>
        <v>0</v>
      </c>
      <c r="U265" s="199">
        <f aca="true" t="shared" si="156" ref="U265:U273">Z265-Q265</f>
        <v>0</v>
      </c>
      <c r="V265" s="200">
        <f t="shared" si="112"/>
        <v>0</v>
      </c>
      <c r="W265" s="198">
        <f t="shared" si="113"/>
        <v>3541.008</v>
      </c>
      <c r="X265" s="199">
        <f aca="true" t="shared" si="157" ref="X265:X289">SUM(O265,S265)</f>
        <v>838.808</v>
      </c>
      <c r="Y265" s="173">
        <f>Y266</f>
        <v>0</v>
      </c>
      <c r="Z265" s="173">
        <f>Z266</f>
        <v>2702.2</v>
      </c>
      <c r="AA265" s="174"/>
      <c r="AB265" s="188">
        <f t="shared" si="141"/>
        <v>0</v>
      </c>
      <c r="AC265" s="173"/>
      <c r="AD265" s="173"/>
      <c r="AE265" s="173"/>
      <c r="AF265" s="174"/>
      <c r="AG265" s="188">
        <f t="shared" si="142"/>
        <v>3541.008</v>
      </c>
      <c r="AH265" s="199">
        <f t="shared" si="143"/>
        <v>838.808</v>
      </c>
      <c r="AI265" s="199">
        <f t="shared" si="144"/>
        <v>0</v>
      </c>
      <c r="AJ265" s="199">
        <f t="shared" si="145"/>
        <v>2702.2</v>
      </c>
      <c r="AK265" s="201">
        <f t="shared" si="146"/>
        <v>0</v>
      </c>
      <c r="AL265" s="191">
        <f t="shared" si="135"/>
        <v>0</v>
      </c>
      <c r="AM265" s="173"/>
      <c r="AN265" s="173"/>
      <c r="AO265" s="173"/>
      <c r="AP265" s="174"/>
      <c r="AQ265" s="188">
        <f t="shared" si="136"/>
        <v>3541.008</v>
      </c>
      <c r="AR265" s="199">
        <f t="shared" si="137"/>
        <v>838.808</v>
      </c>
      <c r="AS265" s="199">
        <f t="shared" si="138"/>
        <v>0</v>
      </c>
      <c r="AT265" s="199">
        <f t="shared" si="139"/>
        <v>2702.2</v>
      </c>
      <c r="AU265" s="202">
        <f t="shared" si="140"/>
        <v>0</v>
      </c>
      <c r="AV265" s="305">
        <f>AV266</f>
        <v>3537</v>
      </c>
      <c r="AW265" s="194">
        <f t="shared" si="134"/>
        <v>99.88681189085142</v>
      </c>
    </row>
    <row r="266" spans="1:49" ht="20.25" customHeight="1">
      <c r="A266" s="197" t="s">
        <v>330</v>
      </c>
      <c r="B266" s="195" t="s">
        <v>112</v>
      </c>
      <c r="C266" s="195" t="s">
        <v>146</v>
      </c>
      <c r="D266" s="195" t="s">
        <v>331</v>
      </c>
      <c r="E266" s="196"/>
      <c r="F266" s="172">
        <f t="shared" si="147"/>
        <v>2772.2</v>
      </c>
      <c r="G266" s="173">
        <f t="shared" si="155"/>
        <v>70</v>
      </c>
      <c r="H266" s="173">
        <f t="shared" si="155"/>
        <v>0</v>
      </c>
      <c r="I266" s="174">
        <f t="shared" si="155"/>
        <v>2702.2</v>
      </c>
      <c r="J266" s="172">
        <f t="shared" si="120"/>
        <v>0</v>
      </c>
      <c r="K266" s="173"/>
      <c r="L266" s="173"/>
      <c r="M266" s="174"/>
      <c r="N266" s="172">
        <f t="shared" si="121"/>
        <v>4472.2</v>
      </c>
      <c r="O266" s="173">
        <v>1770</v>
      </c>
      <c r="P266" s="173">
        <f t="shared" si="115"/>
        <v>0</v>
      </c>
      <c r="Q266" s="173">
        <f t="shared" si="115"/>
        <v>2702.2</v>
      </c>
      <c r="R266" s="198">
        <f t="shared" si="154"/>
        <v>-931.192</v>
      </c>
      <c r="S266" s="199">
        <f>S267</f>
        <v>-931.192</v>
      </c>
      <c r="T266" s="199">
        <f t="shared" si="150"/>
        <v>0</v>
      </c>
      <c r="U266" s="199">
        <f t="shared" si="156"/>
        <v>0</v>
      </c>
      <c r="V266" s="200">
        <f aca="true" t="shared" si="158" ref="V266:V288">AA266</f>
        <v>0</v>
      </c>
      <c r="W266" s="198">
        <f aca="true" t="shared" si="159" ref="W266:W288">X266+Y266+Z266+AA266</f>
        <v>3541.008</v>
      </c>
      <c r="X266" s="199">
        <f t="shared" si="157"/>
        <v>838.808</v>
      </c>
      <c r="Y266" s="173">
        <f>Y267</f>
        <v>0</v>
      </c>
      <c r="Z266" s="173">
        <f>Z267</f>
        <v>2702.2</v>
      </c>
      <c r="AA266" s="174"/>
      <c r="AB266" s="188">
        <f t="shared" si="141"/>
        <v>0</v>
      </c>
      <c r="AC266" s="173"/>
      <c r="AD266" s="173"/>
      <c r="AE266" s="173"/>
      <c r="AF266" s="174"/>
      <c r="AG266" s="188">
        <f t="shared" si="142"/>
        <v>3541.008</v>
      </c>
      <c r="AH266" s="199">
        <f t="shared" si="143"/>
        <v>838.808</v>
      </c>
      <c r="AI266" s="199">
        <f t="shared" si="144"/>
        <v>0</v>
      </c>
      <c r="AJ266" s="199">
        <f t="shared" si="145"/>
        <v>2702.2</v>
      </c>
      <c r="AK266" s="201">
        <f t="shared" si="146"/>
        <v>0</v>
      </c>
      <c r="AL266" s="191">
        <f t="shared" si="135"/>
        <v>0</v>
      </c>
      <c r="AM266" s="173"/>
      <c r="AN266" s="173"/>
      <c r="AO266" s="173">
        <f>AO267</f>
        <v>0</v>
      </c>
      <c r="AP266" s="174"/>
      <c r="AQ266" s="188">
        <f t="shared" si="136"/>
        <v>3541.008</v>
      </c>
      <c r="AR266" s="199">
        <f t="shared" si="137"/>
        <v>838.808</v>
      </c>
      <c r="AS266" s="199">
        <f t="shared" si="138"/>
        <v>0</v>
      </c>
      <c r="AT266" s="199">
        <f t="shared" si="139"/>
        <v>2702.2</v>
      </c>
      <c r="AU266" s="202">
        <f t="shared" si="140"/>
        <v>0</v>
      </c>
      <c r="AV266" s="305">
        <f>AV267</f>
        <v>3537</v>
      </c>
      <c r="AW266" s="194">
        <f t="shared" si="134"/>
        <v>99.88681189085142</v>
      </c>
    </row>
    <row r="267" spans="1:49" ht="15" hidden="1">
      <c r="A267" s="197" t="s">
        <v>332</v>
      </c>
      <c r="B267" s="195" t="s">
        <v>112</v>
      </c>
      <c r="C267" s="195" t="s">
        <v>146</v>
      </c>
      <c r="D267" s="195" t="s">
        <v>331</v>
      </c>
      <c r="E267" s="196" t="s">
        <v>333</v>
      </c>
      <c r="F267" s="172">
        <f t="shared" si="147"/>
        <v>2772.2</v>
      </c>
      <c r="G267" s="173">
        <f>G268+G272</f>
        <v>70</v>
      </c>
      <c r="H267" s="173">
        <f>H268+H272</f>
        <v>0</v>
      </c>
      <c r="I267" s="174">
        <f>I268+I272</f>
        <v>2702.2</v>
      </c>
      <c r="J267" s="172">
        <f t="shared" si="120"/>
        <v>0</v>
      </c>
      <c r="K267" s="173"/>
      <c r="L267" s="173"/>
      <c r="M267" s="174"/>
      <c r="N267" s="172">
        <f t="shared" si="121"/>
        <v>4472.2</v>
      </c>
      <c r="O267" s="173">
        <v>1770</v>
      </c>
      <c r="P267" s="173">
        <f t="shared" si="115"/>
        <v>0</v>
      </c>
      <c r="Q267" s="173">
        <f t="shared" si="115"/>
        <v>2702.2</v>
      </c>
      <c r="R267" s="198">
        <f t="shared" si="154"/>
        <v>-931.192</v>
      </c>
      <c r="S267" s="199">
        <f>S272</f>
        <v>-931.192</v>
      </c>
      <c r="T267" s="199">
        <f t="shared" si="150"/>
        <v>0</v>
      </c>
      <c r="U267" s="199">
        <f t="shared" si="156"/>
        <v>0</v>
      </c>
      <c r="V267" s="200">
        <f t="shared" si="158"/>
        <v>0</v>
      </c>
      <c r="W267" s="198">
        <f t="shared" si="159"/>
        <v>3541.008</v>
      </c>
      <c r="X267" s="199">
        <f t="shared" si="157"/>
        <v>838.808</v>
      </c>
      <c r="Y267" s="173">
        <f>Y269+Y273</f>
        <v>0</v>
      </c>
      <c r="Z267" s="173">
        <f>Z269+Z273</f>
        <v>2702.2</v>
      </c>
      <c r="AA267" s="174"/>
      <c r="AB267" s="188">
        <f t="shared" si="141"/>
        <v>0</v>
      </c>
      <c r="AC267" s="173"/>
      <c r="AD267" s="173"/>
      <c r="AE267" s="173"/>
      <c r="AF267" s="174"/>
      <c r="AG267" s="188">
        <f t="shared" si="142"/>
        <v>3541.008</v>
      </c>
      <c r="AH267" s="199">
        <f t="shared" si="143"/>
        <v>838.808</v>
      </c>
      <c r="AI267" s="199">
        <f t="shared" si="144"/>
        <v>0</v>
      </c>
      <c r="AJ267" s="199">
        <f t="shared" si="145"/>
        <v>2702.2</v>
      </c>
      <c r="AK267" s="201">
        <f t="shared" si="146"/>
        <v>0</v>
      </c>
      <c r="AL267" s="191">
        <f t="shared" si="135"/>
        <v>0</v>
      </c>
      <c r="AM267" s="173"/>
      <c r="AN267" s="173"/>
      <c r="AO267" s="173">
        <f>AO268+AO270</f>
        <v>0</v>
      </c>
      <c r="AP267" s="174"/>
      <c r="AQ267" s="188">
        <f t="shared" si="136"/>
        <v>3541.008</v>
      </c>
      <c r="AR267" s="199">
        <f t="shared" si="137"/>
        <v>838.808</v>
      </c>
      <c r="AS267" s="199">
        <f t="shared" si="138"/>
        <v>0</v>
      </c>
      <c r="AT267" s="199">
        <f t="shared" si="139"/>
        <v>2702.2</v>
      </c>
      <c r="AU267" s="202">
        <f t="shared" si="140"/>
        <v>0</v>
      </c>
      <c r="AV267" s="215">
        <v>3537</v>
      </c>
      <c r="AW267" s="194">
        <f t="shared" si="134"/>
        <v>99.88681189085142</v>
      </c>
    </row>
    <row r="268" spans="1:49" ht="29.25" hidden="1">
      <c r="A268" s="197" t="s">
        <v>334</v>
      </c>
      <c r="B268" s="195" t="s">
        <v>112</v>
      </c>
      <c r="C268" s="195" t="s">
        <v>146</v>
      </c>
      <c r="D268" s="195" t="s">
        <v>335</v>
      </c>
      <c r="E268" s="196"/>
      <c r="F268" s="172">
        <f t="shared" si="147"/>
        <v>2702.2</v>
      </c>
      <c r="G268" s="173"/>
      <c r="H268" s="173"/>
      <c r="I268" s="174">
        <v>2702.2</v>
      </c>
      <c r="J268" s="172">
        <f t="shared" si="120"/>
        <v>0</v>
      </c>
      <c r="K268" s="173"/>
      <c r="L268" s="173"/>
      <c r="M268" s="174"/>
      <c r="N268" s="172">
        <f t="shared" si="121"/>
        <v>2702.2</v>
      </c>
      <c r="O268" s="173">
        <f t="shared" si="115"/>
        <v>0</v>
      </c>
      <c r="P268" s="173">
        <f t="shared" si="115"/>
        <v>0</v>
      </c>
      <c r="Q268" s="173">
        <f t="shared" si="115"/>
        <v>2702.2</v>
      </c>
      <c r="R268" s="198">
        <f>W268-N268</f>
        <v>0</v>
      </c>
      <c r="S268" s="199"/>
      <c r="T268" s="199">
        <f t="shared" si="150"/>
        <v>0</v>
      </c>
      <c r="U268" s="199">
        <f t="shared" si="156"/>
        <v>0</v>
      </c>
      <c r="V268" s="200">
        <f t="shared" si="158"/>
        <v>0</v>
      </c>
      <c r="W268" s="198">
        <f t="shared" si="159"/>
        <v>2702.2</v>
      </c>
      <c r="X268" s="199">
        <f t="shared" si="157"/>
        <v>0</v>
      </c>
      <c r="Y268" s="173">
        <f>Y269</f>
        <v>0</v>
      </c>
      <c r="Z268" s="173">
        <f>Z269</f>
        <v>2702.2</v>
      </c>
      <c r="AA268" s="174"/>
      <c r="AB268" s="188">
        <f t="shared" si="141"/>
        <v>0</v>
      </c>
      <c r="AC268" s="173"/>
      <c r="AD268" s="173"/>
      <c r="AE268" s="173"/>
      <c r="AF268" s="174"/>
      <c r="AG268" s="188">
        <f t="shared" si="142"/>
        <v>2702.2</v>
      </c>
      <c r="AH268" s="199">
        <f t="shared" si="143"/>
        <v>0</v>
      </c>
      <c r="AI268" s="199">
        <f t="shared" si="144"/>
        <v>0</v>
      </c>
      <c r="AJ268" s="199">
        <f t="shared" si="145"/>
        <v>2702.2</v>
      </c>
      <c r="AK268" s="201">
        <f t="shared" si="146"/>
        <v>0</v>
      </c>
      <c r="AL268" s="191">
        <f t="shared" si="135"/>
        <v>-2702.2</v>
      </c>
      <c r="AM268" s="173"/>
      <c r="AN268" s="173"/>
      <c r="AO268" s="173">
        <f>AO269</f>
        <v>-2702.2</v>
      </c>
      <c r="AP268" s="174"/>
      <c r="AQ268" s="188">
        <f t="shared" si="136"/>
        <v>0</v>
      </c>
      <c r="AR268" s="199">
        <f t="shared" si="137"/>
        <v>0</v>
      </c>
      <c r="AS268" s="199">
        <f t="shared" si="138"/>
        <v>0</v>
      </c>
      <c r="AT268" s="199">
        <f t="shared" si="139"/>
        <v>0</v>
      </c>
      <c r="AU268" s="202">
        <f t="shared" si="140"/>
        <v>0</v>
      </c>
      <c r="AV268" s="215"/>
      <c r="AW268" s="194" t="e">
        <f t="shared" si="134"/>
        <v>#DIV/0!</v>
      </c>
    </row>
    <row r="269" spans="1:49" ht="15" hidden="1">
      <c r="A269" s="197" t="s">
        <v>332</v>
      </c>
      <c r="B269" s="195" t="s">
        <v>112</v>
      </c>
      <c r="C269" s="195" t="s">
        <v>146</v>
      </c>
      <c r="D269" s="195" t="s">
        <v>335</v>
      </c>
      <c r="E269" s="196" t="s">
        <v>333</v>
      </c>
      <c r="F269" s="172">
        <f t="shared" si="147"/>
        <v>2702.2</v>
      </c>
      <c r="G269" s="173"/>
      <c r="H269" s="173"/>
      <c r="I269" s="174">
        <f>I268</f>
        <v>2702.2</v>
      </c>
      <c r="J269" s="172">
        <f t="shared" si="120"/>
        <v>0</v>
      </c>
      <c r="K269" s="173"/>
      <c r="L269" s="173"/>
      <c r="M269" s="174"/>
      <c r="N269" s="172">
        <f t="shared" si="121"/>
        <v>2702.2</v>
      </c>
      <c r="O269" s="173">
        <f t="shared" si="115"/>
        <v>0</v>
      </c>
      <c r="P269" s="173">
        <f t="shared" si="115"/>
        <v>0</v>
      </c>
      <c r="Q269" s="173">
        <f t="shared" si="115"/>
        <v>2702.2</v>
      </c>
      <c r="R269" s="198">
        <f>W269-N269</f>
        <v>0</v>
      </c>
      <c r="S269" s="199"/>
      <c r="T269" s="199">
        <f t="shared" si="150"/>
        <v>0</v>
      </c>
      <c r="U269" s="199">
        <f t="shared" si="156"/>
        <v>0</v>
      </c>
      <c r="V269" s="200">
        <f t="shared" si="158"/>
        <v>0</v>
      </c>
      <c r="W269" s="198">
        <f t="shared" si="159"/>
        <v>2702.2</v>
      </c>
      <c r="X269" s="199">
        <f t="shared" si="157"/>
        <v>0</v>
      </c>
      <c r="Y269" s="173">
        <v>0</v>
      </c>
      <c r="Z269" s="173">
        <v>2702.2</v>
      </c>
      <c r="AA269" s="174"/>
      <c r="AB269" s="188">
        <f t="shared" si="141"/>
        <v>0</v>
      </c>
      <c r="AC269" s="173"/>
      <c r="AD269" s="173"/>
      <c r="AE269" s="173"/>
      <c r="AF269" s="174"/>
      <c r="AG269" s="188">
        <f t="shared" si="142"/>
        <v>2702.2</v>
      </c>
      <c r="AH269" s="199">
        <f t="shared" si="143"/>
        <v>0</v>
      </c>
      <c r="AI269" s="199">
        <f t="shared" si="144"/>
        <v>0</v>
      </c>
      <c r="AJ269" s="199">
        <f t="shared" si="145"/>
        <v>2702.2</v>
      </c>
      <c r="AK269" s="201">
        <f t="shared" si="146"/>
        <v>0</v>
      </c>
      <c r="AL269" s="191">
        <f t="shared" si="135"/>
        <v>-2702.2</v>
      </c>
      <c r="AM269" s="173"/>
      <c r="AN269" s="173"/>
      <c r="AO269" s="173">
        <v>-2702.2</v>
      </c>
      <c r="AP269" s="174"/>
      <c r="AQ269" s="188">
        <f t="shared" si="136"/>
        <v>0</v>
      </c>
      <c r="AR269" s="199">
        <f t="shared" si="137"/>
        <v>0</v>
      </c>
      <c r="AS269" s="199">
        <f t="shared" si="138"/>
        <v>0</v>
      </c>
      <c r="AT269" s="199">
        <f t="shared" si="139"/>
        <v>0</v>
      </c>
      <c r="AU269" s="202">
        <f t="shared" si="140"/>
        <v>0</v>
      </c>
      <c r="AV269" s="215"/>
      <c r="AW269" s="194" t="e">
        <f t="shared" si="134"/>
        <v>#DIV/0!</v>
      </c>
    </row>
    <row r="270" spans="1:49" ht="29.25">
      <c r="A270" s="197" t="s">
        <v>334</v>
      </c>
      <c r="B270" s="195" t="s">
        <v>112</v>
      </c>
      <c r="C270" s="195" t="s">
        <v>146</v>
      </c>
      <c r="D270" s="195" t="s">
        <v>371</v>
      </c>
      <c r="E270" s="196"/>
      <c r="F270" s="172"/>
      <c r="G270" s="173"/>
      <c r="H270" s="173"/>
      <c r="I270" s="174"/>
      <c r="J270" s="172"/>
      <c r="K270" s="173"/>
      <c r="L270" s="173"/>
      <c r="M270" s="240"/>
      <c r="N270" s="172"/>
      <c r="O270" s="173"/>
      <c r="P270" s="173"/>
      <c r="Q270" s="173"/>
      <c r="R270" s="198"/>
      <c r="S270" s="199"/>
      <c r="T270" s="199"/>
      <c r="U270" s="199"/>
      <c r="V270" s="200"/>
      <c r="W270" s="198"/>
      <c r="X270" s="199"/>
      <c r="Y270" s="173"/>
      <c r="Z270" s="173"/>
      <c r="AA270" s="174"/>
      <c r="AB270" s="188"/>
      <c r="AC270" s="173"/>
      <c r="AD270" s="173"/>
      <c r="AE270" s="173"/>
      <c r="AF270" s="174"/>
      <c r="AG270" s="188"/>
      <c r="AH270" s="199"/>
      <c r="AI270" s="199"/>
      <c r="AJ270" s="199"/>
      <c r="AK270" s="201"/>
      <c r="AL270" s="191">
        <f t="shared" si="135"/>
        <v>2702.2</v>
      </c>
      <c r="AM270" s="173"/>
      <c r="AN270" s="173"/>
      <c r="AO270" s="173">
        <f>AO271</f>
        <v>2702.2</v>
      </c>
      <c r="AP270" s="174"/>
      <c r="AQ270" s="188">
        <f t="shared" si="136"/>
        <v>2702.2</v>
      </c>
      <c r="AR270" s="199">
        <f t="shared" si="137"/>
        <v>0</v>
      </c>
      <c r="AS270" s="199">
        <f t="shared" si="138"/>
        <v>0</v>
      </c>
      <c r="AT270" s="199">
        <f t="shared" si="139"/>
        <v>2702.2</v>
      </c>
      <c r="AU270" s="202">
        <f t="shared" si="140"/>
        <v>0</v>
      </c>
      <c r="AV270" s="305">
        <f>AV271</f>
        <v>2702.2</v>
      </c>
      <c r="AW270" s="194">
        <f t="shared" si="134"/>
        <v>100</v>
      </c>
    </row>
    <row r="271" spans="1:49" ht="15">
      <c r="A271" s="197" t="s">
        <v>332</v>
      </c>
      <c r="B271" s="195" t="s">
        <v>112</v>
      </c>
      <c r="C271" s="195" t="s">
        <v>146</v>
      </c>
      <c r="D271" s="195" t="s">
        <v>371</v>
      </c>
      <c r="E271" s="196" t="s">
        <v>333</v>
      </c>
      <c r="F271" s="172"/>
      <c r="G271" s="173"/>
      <c r="H271" s="173"/>
      <c r="I271" s="174"/>
      <c r="J271" s="172"/>
      <c r="K271" s="173"/>
      <c r="L271" s="173"/>
      <c r="M271" s="240"/>
      <c r="N271" s="172"/>
      <c r="O271" s="173"/>
      <c r="P271" s="173"/>
      <c r="Q271" s="173"/>
      <c r="R271" s="198"/>
      <c r="S271" s="199"/>
      <c r="T271" s="199"/>
      <c r="U271" s="199"/>
      <c r="V271" s="200"/>
      <c r="W271" s="198"/>
      <c r="X271" s="199"/>
      <c r="Y271" s="173"/>
      <c r="Z271" s="173"/>
      <c r="AA271" s="174"/>
      <c r="AB271" s="188"/>
      <c r="AC271" s="173"/>
      <c r="AD271" s="173"/>
      <c r="AE271" s="173"/>
      <c r="AF271" s="174"/>
      <c r="AG271" s="188"/>
      <c r="AH271" s="199"/>
      <c r="AI271" s="199"/>
      <c r="AJ271" s="199"/>
      <c r="AK271" s="201"/>
      <c r="AL271" s="191">
        <f t="shared" si="135"/>
        <v>2702.2</v>
      </c>
      <c r="AM271" s="173"/>
      <c r="AN271" s="173"/>
      <c r="AO271" s="173">
        <v>2702.2</v>
      </c>
      <c r="AP271" s="174"/>
      <c r="AQ271" s="188">
        <f t="shared" si="136"/>
        <v>2702.2</v>
      </c>
      <c r="AR271" s="199">
        <f t="shared" si="137"/>
        <v>0</v>
      </c>
      <c r="AS271" s="199">
        <f t="shared" si="138"/>
        <v>0</v>
      </c>
      <c r="AT271" s="199">
        <f t="shared" si="139"/>
        <v>2702.2</v>
      </c>
      <c r="AU271" s="202">
        <f t="shared" si="140"/>
        <v>0</v>
      </c>
      <c r="AV271" s="215">
        <v>2702.2</v>
      </c>
      <c r="AW271" s="194">
        <f t="shared" si="134"/>
        <v>100</v>
      </c>
    </row>
    <row r="272" spans="1:49" ht="21" customHeight="1">
      <c r="A272" s="197" t="s">
        <v>336</v>
      </c>
      <c r="B272" s="195" t="s">
        <v>112</v>
      </c>
      <c r="C272" s="195" t="s">
        <v>146</v>
      </c>
      <c r="D272" s="195" t="s">
        <v>337</v>
      </c>
      <c r="E272" s="196"/>
      <c r="F272" s="172">
        <f t="shared" si="147"/>
        <v>70</v>
      </c>
      <c r="G272" s="173">
        <f>G273</f>
        <v>70</v>
      </c>
      <c r="H272" s="173"/>
      <c r="I272" s="174"/>
      <c r="J272" s="172">
        <f t="shared" si="120"/>
        <v>1700</v>
      </c>
      <c r="K272" s="173">
        <f>K273</f>
        <v>1700</v>
      </c>
      <c r="L272" s="173">
        <f>L273</f>
        <v>0</v>
      </c>
      <c r="M272" s="173">
        <f>M273</f>
        <v>0</v>
      </c>
      <c r="N272" s="172">
        <f t="shared" si="121"/>
        <v>1770</v>
      </c>
      <c r="O272" s="173">
        <v>1770</v>
      </c>
      <c r="P272" s="173">
        <f aca="true" t="shared" si="160" ref="O272:Q289">H272+L272</f>
        <v>0</v>
      </c>
      <c r="Q272" s="173">
        <f t="shared" si="160"/>
        <v>0</v>
      </c>
      <c r="R272" s="198">
        <f aca="true" t="shared" si="161" ref="R272:R280">SUM(S272:V272)</f>
        <v>-931.192</v>
      </c>
      <c r="S272" s="199">
        <f>S273</f>
        <v>-931.192</v>
      </c>
      <c r="T272" s="199">
        <f t="shared" si="150"/>
        <v>0</v>
      </c>
      <c r="U272" s="199">
        <f t="shared" si="156"/>
        <v>0</v>
      </c>
      <c r="V272" s="200">
        <f t="shared" si="158"/>
        <v>0</v>
      </c>
      <c r="W272" s="198">
        <f t="shared" si="159"/>
        <v>838.808</v>
      </c>
      <c r="X272" s="199">
        <f t="shared" si="157"/>
        <v>838.808</v>
      </c>
      <c r="Y272" s="173">
        <f>Y273</f>
        <v>0</v>
      </c>
      <c r="Z272" s="173">
        <f>Z273</f>
        <v>0</v>
      </c>
      <c r="AA272" s="174"/>
      <c r="AB272" s="188">
        <f t="shared" si="141"/>
        <v>0</v>
      </c>
      <c r="AC272" s="173"/>
      <c r="AD272" s="173"/>
      <c r="AE272" s="173"/>
      <c r="AF272" s="174"/>
      <c r="AG272" s="188">
        <f t="shared" si="142"/>
        <v>838.808</v>
      </c>
      <c r="AH272" s="199">
        <f t="shared" si="143"/>
        <v>838.808</v>
      </c>
      <c r="AI272" s="199">
        <f t="shared" si="144"/>
        <v>0</v>
      </c>
      <c r="AJ272" s="199">
        <f t="shared" si="145"/>
        <v>0</v>
      </c>
      <c r="AK272" s="201">
        <f t="shared" si="146"/>
        <v>0</v>
      </c>
      <c r="AL272" s="191">
        <f t="shared" si="135"/>
        <v>0</v>
      </c>
      <c r="AM272" s="173"/>
      <c r="AN272" s="173"/>
      <c r="AO272" s="173"/>
      <c r="AP272" s="174"/>
      <c r="AQ272" s="188">
        <f t="shared" si="136"/>
        <v>838.808</v>
      </c>
      <c r="AR272" s="199">
        <f t="shared" si="137"/>
        <v>838.808</v>
      </c>
      <c r="AS272" s="199">
        <f t="shared" si="138"/>
        <v>0</v>
      </c>
      <c r="AT272" s="199">
        <f t="shared" si="139"/>
        <v>0</v>
      </c>
      <c r="AU272" s="202">
        <f t="shared" si="140"/>
        <v>0</v>
      </c>
      <c r="AV272" s="305">
        <f>AV273</f>
        <v>834.8</v>
      </c>
      <c r="AW272" s="194">
        <f t="shared" si="134"/>
        <v>99.52217909223565</v>
      </c>
    </row>
    <row r="273" spans="1:49" ht="15">
      <c r="A273" s="197" t="s">
        <v>332</v>
      </c>
      <c r="B273" s="195" t="s">
        <v>112</v>
      </c>
      <c r="C273" s="195" t="s">
        <v>146</v>
      </c>
      <c r="D273" s="195" t="s">
        <v>337</v>
      </c>
      <c r="E273" s="196" t="s">
        <v>333</v>
      </c>
      <c r="F273" s="172">
        <f t="shared" si="147"/>
        <v>70</v>
      </c>
      <c r="G273" s="173">
        <v>70</v>
      </c>
      <c r="H273" s="173"/>
      <c r="I273" s="174"/>
      <c r="J273" s="172">
        <f t="shared" si="120"/>
        <v>1700</v>
      </c>
      <c r="K273" s="173">
        <f>'[1]прил2'!L222</f>
        <v>1700</v>
      </c>
      <c r="L273" s="173">
        <f>'[1]прил2'!M222</f>
        <v>0</v>
      </c>
      <c r="M273" s="173">
        <f>'[1]прил2'!N222</f>
        <v>0</v>
      </c>
      <c r="N273" s="172">
        <f t="shared" si="121"/>
        <v>1770</v>
      </c>
      <c r="O273" s="173">
        <v>1770</v>
      </c>
      <c r="P273" s="173">
        <f t="shared" si="160"/>
        <v>0</v>
      </c>
      <c r="Q273" s="173">
        <f t="shared" si="160"/>
        <v>0</v>
      </c>
      <c r="R273" s="198">
        <f t="shared" si="161"/>
        <v>-931.192</v>
      </c>
      <c r="S273" s="199">
        <v>-931.192</v>
      </c>
      <c r="T273" s="199">
        <f t="shared" si="150"/>
        <v>0</v>
      </c>
      <c r="U273" s="199">
        <f t="shared" si="156"/>
        <v>0</v>
      </c>
      <c r="V273" s="200">
        <f t="shared" si="158"/>
        <v>0</v>
      </c>
      <c r="W273" s="198">
        <f t="shared" si="159"/>
        <v>838.808</v>
      </c>
      <c r="X273" s="199">
        <f t="shared" si="157"/>
        <v>838.808</v>
      </c>
      <c r="Y273" s="173">
        <v>0</v>
      </c>
      <c r="Z273" s="173"/>
      <c r="AA273" s="174"/>
      <c r="AB273" s="188">
        <f t="shared" si="141"/>
        <v>0</v>
      </c>
      <c r="AC273" s="173"/>
      <c r="AD273" s="173"/>
      <c r="AE273" s="173"/>
      <c r="AF273" s="174"/>
      <c r="AG273" s="188">
        <f t="shared" si="142"/>
        <v>838.808</v>
      </c>
      <c r="AH273" s="199">
        <f t="shared" si="143"/>
        <v>838.808</v>
      </c>
      <c r="AI273" s="199">
        <f t="shared" si="144"/>
        <v>0</v>
      </c>
      <c r="AJ273" s="199">
        <f t="shared" si="145"/>
        <v>0</v>
      </c>
      <c r="AK273" s="201">
        <f t="shared" si="146"/>
        <v>0</v>
      </c>
      <c r="AL273" s="191">
        <f t="shared" si="135"/>
        <v>0</v>
      </c>
      <c r="AM273" s="173"/>
      <c r="AN273" s="173"/>
      <c r="AO273" s="173"/>
      <c r="AP273" s="174"/>
      <c r="AQ273" s="188">
        <f t="shared" si="136"/>
        <v>838.808</v>
      </c>
      <c r="AR273" s="199">
        <f t="shared" si="137"/>
        <v>838.808</v>
      </c>
      <c r="AS273" s="199">
        <f t="shared" si="138"/>
        <v>0</v>
      </c>
      <c r="AT273" s="199">
        <f t="shared" si="139"/>
        <v>0</v>
      </c>
      <c r="AU273" s="202">
        <f t="shared" si="140"/>
        <v>0</v>
      </c>
      <c r="AV273" s="215">
        <v>834.8</v>
      </c>
      <c r="AW273" s="194">
        <f t="shared" si="134"/>
        <v>99.52217909223565</v>
      </c>
    </row>
    <row r="274" spans="1:49" ht="28.5" customHeight="1">
      <c r="A274" s="185" t="s">
        <v>338</v>
      </c>
      <c r="B274" s="186" t="s">
        <v>112</v>
      </c>
      <c r="C274" s="186" t="s">
        <v>144</v>
      </c>
      <c r="D274" s="195"/>
      <c r="E274" s="196"/>
      <c r="F274" s="188" t="e">
        <f t="shared" si="147"/>
        <v>#REF!</v>
      </c>
      <c r="G274" s="189"/>
      <c r="H274" s="189"/>
      <c r="I274" s="190" t="e">
        <f>I275+I280+#REF!</f>
        <v>#REF!</v>
      </c>
      <c r="J274" s="188">
        <f t="shared" si="120"/>
        <v>78.6</v>
      </c>
      <c r="K274" s="189">
        <f aca="true" t="shared" si="162" ref="K274:M276">K275</f>
        <v>0</v>
      </c>
      <c r="L274" s="189">
        <f t="shared" si="162"/>
        <v>0</v>
      </c>
      <c r="M274" s="189">
        <f t="shared" si="162"/>
        <v>78.6</v>
      </c>
      <c r="N274" s="188" t="e">
        <f t="shared" si="121"/>
        <v>#REF!</v>
      </c>
      <c r="O274" s="189">
        <f t="shared" si="160"/>
        <v>0</v>
      </c>
      <c r="P274" s="189">
        <f t="shared" si="160"/>
        <v>0</v>
      </c>
      <c r="Q274" s="189" t="e">
        <f t="shared" si="160"/>
        <v>#REF!</v>
      </c>
      <c r="R274" s="188" t="e">
        <f t="shared" si="161"/>
        <v>#REF!</v>
      </c>
      <c r="S274" s="189"/>
      <c r="T274" s="189" t="e">
        <f t="shared" si="150"/>
        <v>#REF!</v>
      </c>
      <c r="U274" s="189">
        <f>U275+U279+U284</f>
        <v>57</v>
      </c>
      <c r="V274" s="191">
        <f t="shared" si="158"/>
        <v>0</v>
      </c>
      <c r="W274" s="188" t="e">
        <f t="shared" si="159"/>
        <v>#REF!</v>
      </c>
      <c r="X274" s="189">
        <f t="shared" si="157"/>
        <v>0</v>
      </c>
      <c r="Y274" s="189" t="e">
        <f>Y275+Y279</f>
        <v>#REF!</v>
      </c>
      <c r="Z274" s="189" t="e">
        <f>Z275+Z279+Z284</f>
        <v>#REF!</v>
      </c>
      <c r="AA274" s="190"/>
      <c r="AB274" s="188">
        <f t="shared" si="141"/>
        <v>290</v>
      </c>
      <c r="AC274" s="189"/>
      <c r="AD274" s="189"/>
      <c r="AE274" s="189">
        <f>AE284</f>
        <v>290</v>
      </c>
      <c r="AF274" s="190"/>
      <c r="AG274" s="188" t="e">
        <f t="shared" si="142"/>
        <v>#REF!</v>
      </c>
      <c r="AH274" s="189">
        <f t="shared" si="143"/>
        <v>0</v>
      </c>
      <c r="AI274" s="189" t="e">
        <f t="shared" si="144"/>
        <v>#REF!</v>
      </c>
      <c r="AJ274" s="189" t="e">
        <f t="shared" si="145"/>
        <v>#REF!</v>
      </c>
      <c r="AK274" s="190">
        <f t="shared" si="146"/>
        <v>0</v>
      </c>
      <c r="AL274" s="191">
        <f t="shared" si="135"/>
        <v>0</v>
      </c>
      <c r="AM274" s="173"/>
      <c r="AN274" s="173"/>
      <c r="AO274" s="173"/>
      <c r="AP274" s="174"/>
      <c r="AQ274" s="188" t="e">
        <f t="shared" si="136"/>
        <v>#REF!</v>
      </c>
      <c r="AR274" s="189">
        <f t="shared" si="137"/>
        <v>0</v>
      </c>
      <c r="AS274" s="189" t="e">
        <f t="shared" si="138"/>
        <v>#REF!</v>
      </c>
      <c r="AT274" s="189" t="e">
        <f t="shared" si="139"/>
        <v>#REF!</v>
      </c>
      <c r="AU274" s="192">
        <f t="shared" si="140"/>
        <v>0</v>
      </c>
      <c r="AV274" s="304">
        <f>AV275+AV279+AV284</f>
        <v>1387.6</v>
      </c>
      <c r="AW274" s="194" t="e">
        <f t="shared" si="134"/>
        <v>#REF!</v>
      </c>
    </row>
    <row r="275" spans="1:49" ht="21" customHeight="1">
      <c r="A275" s="197" t="s">
        <v>339</v>
      </c>
      <c r="B275" s="195" t="s">
        <v>112</v>
      </c>
      <c r="C275" s="195" t="s">
        <v>144</v>
      </c>
      <c r="D275" s="195" t="s">
        <v>127</v>
      </c>
      <c r="E275" s="196"/>
      <c r="F275" s="172">
        <f t="shared" si="147"/>
        <v>681.6</v>
      </c>
      <c r="G275" s="173"/>
      <c r="H275" s="173"/>
      <c r="I275" s="174">
        <f>I276</f>
        <v>681.6</v>
      </c>
      <c r="J275" s="172">
        <f t="shared" si="120"/>
        <v>78.6</v>
      </c>
      <c r="K275" s="173">
        <f t="shared" si="162"/>
        <v>0</v>
      </c>
      <c r="L275" s="173">
        <f t="shared" si="162"/>
        <v>0</v>
      </c>
      <c r="M275" s="173">
        <f t="shared" si="162"/>
        <v>78.6</v>
      </c>
      <c r="N275" s="172">
        <f t="shared" si="121"/>
        <v>760.2</v>
      </c>
      <c r="O275" s="173">
        <f t="shared" si="160"/>
        <v>0</v>
      </c>
      <c r="P275" s="173">
        <f t="shared" si="160"/>
        <v>0</v>
      </c>
      <c r="Q275" s="173">
        <f t="shared" si="160"/>
        <v>760.2</v>
      </c>
      <c r="R275" s="198">
        <f t="shared" si="161"/>
        <v>57</v>
      </c>
      <c r="S275" s="199"/>
      <c r="T275" s="199">
        <f t="shared" si="150"/>
        <v>0</v>
      </c>
      <c r="U275" s="199">
        <f>U276</f>
        <v>57</v>
      </c>
      <c r="V275" s="200">
        <f t="shared" si="158"/>
        <v>0</v>
      </c>
      <c r="W275" s="198">
        <f t="shared" si="159"/>
        <v>817.2</v>
      </c>
      <c r="X275" s="199">
        <f t="shared" si="157"/>
        <v>0</v>
      </c>
      <c r="Y275" s="199">
        <f>Y276</f>
        <v>0</v>
      </c>
      <c r="Z275" s="173">
        <f>Z276</f>
        <v>817.2</v>
      </c>
      <c r="AA275" s="174"/>
      <c r="AB275" s="188">
        <f t="shared" si="141"/>
        <v>0</v>
      </c>
      <c r="AC275" s="173"/>
      <c r="AD275" s="173"/>
      <c r="AE275" s="173"/>
      <c r="AF275" s="174"/>
      <c r="AG275" s="188">
        <f t="shared" si="142"/>
        <v>817.2</v>
      </c>
      <c r="AH275" s="199">
        <f t="shared" si="143"/>
        <v>0</v>
      </c>
      <c r="AI275" s="199">
        <f t="shared" si="144"/>
        <v>0</v>
      </c>
      <c r="AJ275" s="199">
        <f t="shared" si="145"/>
        <v>817.2</v>
      </c>
      <c r="AK275" s="201">
        <f t="shared" si="146"/>
        <v>0</v>
      </c>
      <c r="AL275" s="191">
        <f t="shared" si="135"/>
        <v>0</v>
      </c>
      <c r="AM275" s="173"/>
      <c r="AN275" s="173"/>
      <c r="AO275" s="173"/>
      <c r="AP275" s="174"/>
      <c r="AQ275" s="188">
        <f t="shared" si="136"/>
        <v>817.2</v>
      </c>
      <c r="AR275" s="199">
        <f t="shared" si="137"/>
        <v>0</v>
      </c>
      <c r="AS275" s="199">
        <f t="shared" si="138"/>
        <v>0</v>
      </c>
      <c r="AT275" s="199">
        <f t="shared" si="139"/>
        <v>817.2</v>
      </c>
      <c r="AU275" s="202">
        <f t="shared" si="140"/>
        <v>0</v>
      </c>
      <c r="AV275" s="305">
        <f>AV276</f>
        <v>817.2</v>
      </c>
      <c r="AW275" s="194">
        <f t="shared" si="134"/>
        <v>100</v>
      </c>
    </row>
    <row r="276" spans="1:49" ht="31.5" customHeight="1">
      <c r="A276" s="197" t="s">
        <v>340</v>
      </c>
      <c r="B276" s="195" t="s">
        <v>112</v>
      </c>
      <c r="C276" s="195" t="s">
        <v>144</v>
      </c>
      <c r="D276" s="195" t="s">
        <v>341</v>
      </c>
      <c r="E276" s="196"/>
      <c r="F276" s="172">
        <f t="shared" si="147"/>
        <v>681.6</v>
      </c>
      <c r="G276" s="173"/>
      <c r="H276" s="173"/>
      <c r="I276" s="174">
        <f>I277</f>
        <v>681.6</v>
      </c>
      <c r="J276" s="172">
        <f t="shared" si="120"/>
        <v>78.6</v>
      </c>
      <c r="K276" s="173">
        <f t="shared" si="162"/>
        <v>0</v>
      </c>
      <c r="L276" s="173">
        <f t="shared" si="162"/>
        <v>0</v>
      </c>
      <c r="M276" s="173">
        <f t="shared" si="162"/>
        <v>78.6</v>
      </c>
      <c r="N276" s="172">
        <f t="shared" si="121"/>
        <v>760.2</v>
      </c>
      <c r="O276" s="173">
        <f t="shared" si="160"/>
        <v>0</v>
      </c>
      <c r="P276" s="173">
        <f t="shared" si="160"/>
        <v>0</v>
      </c>
      <c r="Q276" s="173">
        <f t="shared" si="160"/>
        <v>760.2</v>
      </c>
      <c r="R276" s="198">
        <f t="shared" si="161"/>
        <v>57</v>
      </c>
      <c r="S276" s="199"/>
      <c r="T276" s="199">
        <f t="shared" si="150"/>
        <v>0</v>
      </c>
      <c r="U276" s="199">
        <f>U277</f>
        <v>57</v>
      </c>
      <c r="V276" s="200">
        <f t="shared" si="158"/>
        <v>0</v>
      </c>
      <c r="W276" s="198">
        <f t="shared" si="159"/>
        <v>817.2</v>
      </c>
      <c r="X276" s="199">
        <f t="shared" si="157"/>
        <v>0</v>
      </c>
      <c r="Y276" s="199">
        <f>Y277</f>
        <v>0</v>
      </c>
      <c r="Z276" s="173">
        <f>Z277</f>
        <v>817.2</v>
      </c>
      <c r="AA276" s="174"/>
      <c r="AB276" s="188">
        <f t="shared" si="141"/>
        <v>0</v>
      </c>
      <c r="AC276" s="173"/>
      <c r="AD276" s="173"/>
      <c r="AE276" s="173"/>
      <c r="AF276" s="174"/>
      <c r="AG276" s="188">
        <f t="shared" si="142"/>
        <v>817.2</v>
      </c>
      <c r="AH276" s="199">
        <f t="shared" si="143"/>
        <v>0</v>
      </c>
      <c r="AI276" s="199">
        <f t="shared" si="144"/>
        <v>0</v>
      </c>
      <c r="AJ276" s="199">
        <f t="shared" si="145"/>
        <v>817.2</v>
      </c>
      <c r="AK276" s="201">
        <f t="shared" si="146"/>
        <v>0</v>
      </c>
      <c r="AL276" s="191">
        <f t="shared" si="135"/>
        <v>0</v>
      </c>
      <c r="AM276" s="173"/>
      <c r="AN276" s="173"/>
      <c r="AO276" s="173"/>
      <c r="AP276" s="174"/>
      <c r="AQ276" s="188">
        <f t="shared" si="136"/>
        <v>817.2</v>
      </c>
      <c r="AR276" s="199">
        <f t="shared" si="137"/>
        <v>0</v>
      </c>
      <c r="AS276" s="199">
        <f t="shared" si="138"/>
        <v>0</v>
      </c>
      <c r="AT276" s="199">
        <f t="shared" si="139"/>
        <v>817.2</v>
      </c>
      <c r="AU276" s="202">
        <f t="shared" si="140"/>
        <v>0</v>
      </c>
      <c r="AV276" s="305">
        <f>AV277</f>
        <v>817.2</v>
      </c>
      <c r="AW276" s="194">
        <f t="shared" si="134"/>
        <v>100</v>
      </c>
    </row>
    <row r="277" spans="1:49" ht="15">
      <c r="A277" s="197" t="s">
        <v>342</v>
      </c>
      <c r="B277" s="195" t="s">
        <v>112</v>
      </c>
      <c r="C277" s="195" t="s">
        <v>144</v>
      </c>
      <c r="D277" s="195" t="s">
        <v>341</v>
      </c>
      <c r="E277" s="196" t="s">
        <v>343</v>
      </c>
      <c r="F277" s="172">
        <f t="shared" si="147"/>
        <v>681.6</v>
      </c>
      <c r="G277" s="173"/>
      <c r="H277" s="173"/>
      <c r="I277" s="174">
        <f>'[1]прил2'!J232</f>
        <v>681.6</v>
      </c>
      <c r="J277" s="172">
        <f t="shared" si="120"/>
        <v>78.6</v>
      </c>
      <c r="K277" s="173">
        <f>'[1]прил2'!L232</f>
        <v>0</v>
      </c>
      <c r="L277" s="173">
        <f>'[1]прил2'!M232</f>
        <v>0</v>
      </c>
      <c r="M277" s="173">
        <f>'[1]прил2'!N232</f>
        <v>78.6</v>
      </c>
      <c r="N277" s="172">
        <f t="shared" si="121"/>
        <v>760.2</v>
      </c>
      <c r="O277" s="173">
        <f t="shared" si="160"/>
        <v>0</v>
      </c>
      <c r="P277" s="173">
        <f t="shared" si="160"/>
        <v>0</v>
      </c>
      <c r="Q277" s="173">
        <f t="shared" si="160"/>
        <v>760.2</v>
      </c>
      <c r="R277" s="198">
        <f t="shared" si="161"/>
        <v>57</v>
      </c>
      <c r="S277" s="199"/>
      <c r="T277" s="199">
        <f t="shared" si="150"/>
        <v>0</v>
      </c>
      <c r="U277" s="199">
        <v>57</v>
      </c>
      <c r="V277" s="200">
        <f t="shared" si="158"/>
        <v>0</v>
      </c>
      <c r="W277" s="198">
        <f t="shared" si="159"/>
        <v>817.2</v>
      </c>
      <c r="X277" s="199">
        <f t="shared" si="157"/>
        <v>0</v>
      </c>
      <c r="Y277" s="199">
        <v>0</v>
      </c>
      <c r="Z277" s="173">
        <f>Q277+U277</f>
        <v>817.2</v>
      </c>
      <c r="AA277" s="174"/>
      <c r="AB277" s="188">
        <f t="shared" si="141"/>
        <v>0</v>
      </c>
      <c r="AC277" s="173"/>
      <c r="AD277" s="173"/>
      <c r="AE277" s="173"/>
      <c r="AF277" s="174"/>
      <c r="AG277" s="188">
        <f t="shared" si="142"/>
        <v>817.2</v>
      </c>
      <c r="AH277" s="199">
        <f t="shared" si="143"/>
        <v>0</v>
      </c>
      <c r="AI277" s="199">
        <f t="shared" si="144"/>
        <v>0</v>
      </c>
      <c r="AJ277" s="199">
        <f t="shared" si="145"/>
        <v>817.2</v>
      </c>
      <c r="AK277" s="201">
        <f t="shared" si="146"/>
        <v>0</v>
      </c>
      <c r="AL277" s="191">
        <f t="shared" si="135"/>
        <v>0</v>
      </c>
      <c r="AM277" s="173"/>
      <c r="AN277" s="173"/>
      <c r="AO277" s="173"/>
      <c r="AP277" s="174"/>
      <c r="AQ277" s="188">
        <f t="shared" si="136"/>
        <v>817.2</v>
      </c>
      <c r="AR277" s="199">
        <f t="shared" si="137"/>
        <v>0</v>
      </c>
      <c r="AS277" s="199">
        <f t="shared" si="138"/>
        <v>0</v>
      </c>
      <c r="AT277" s="199">
        <f t="shared" si="139"/>
        <v>817.2</v>
      </c>
      <c r="AU277" s="202">
        <f t="shared" si="140"/>
        <v>0</v>
      </c>
      <c r="AV277" s="215">
        <v>817.2</v>
      </c>
      <c r="AW277" s="194">
        <f aca="true" t="shared" si="163" ref="AW277:AW289">AV277/AQ277*100</f>
        <v>100</v>
      </c>
    </row>
    <row r="278" spans="1:49" ht="15">
      <c r="A278" s="197" t="s">
        <v>312</v>
      </c>
      <c r="B278" s="195" t="s">
        <v>112</v>
      </c>
      <c r="C278" s="195" t="s">
        <v>144</v>
      </c>
      <c r="D278" s="211" t="s">
        <v>38</v>
      </c>
      <c r="E278" s="196"/>
      <c r="F278" s="172"/>
      <c r="G278" s="173"/>
      <c r="H278" s="173"/>
      <c r="I278" s="174"/>
      <c r="J278" s="172"/>
      <c r="K278" s="173"/>
      <c r="L278" s="173"/>
      <c r="M278" s="174"/>
      <c r="N278" s="172"/>
      <c r="O278" s="173"/>
      <c r="P278" s="173"/>
      <c r="Q278" s="173"/>
      <c r="R278" s="198"/>
      <c r="S278" s="199"/>
      <c r="T278" s="199"/>
      <c r="U278" s="199"/>
      <c r="V278" s="200"/>
      <c r="W278" s="198"/>
      <c r="X278" s="199"/>
      <c r="Y278" s="199"/>
      <c r="Z278" s="173"/>
      <c r="AA278" s="174"/>
      <c r="AB278" s="188"/>
      <c r="AC278" s="173"/>
      <c r="AD278" s="173"/>
      <c r="AE278" s="173"/>
      <c r="AF278" s="174"/>
      <c r="AG278" s="188" t="e">
        <f>#REF!</f>
        <v>#REF!</v>
      </c>
      <c r="AH278" s="198" t="e">
        <f>#REF!</f>
        <v>#REF!</v>
      </c>
      <c r="AI278" s="198" t="e">
        <f>#REF!</f>
        <v>#REF!</v>
      </c>
      <c r="AJ278" s="198" t="e">
        <f>#REF!</f>
        <v>#REF!</v>
      </c>
      <c r="AK278" s="198" t="e">
        <f>#REF!</f>
        <v>#REF!</v>
      </c>
      <c r="AL278" s="191" t="e">
        <f>SUM(AM278:AP278)</f>
        <v>#REF!</v>
      </c>
      <c r="AM278" s="173"/>
      <c r="AN278" s="173"/>
      <c r="AO278" s="173" t="e">
        <f>#REF!+AO282</f>
        <v>#REF!</v>
      </c>
      <c r="AP278" s="174"/>
      <c r="AQ278" s="188" t="e">
        <f>SUM(AR278:AU278)</f>
        <v>#REF!</v>
      </c>
      <c r="AR278" s="199" t="e">
        <f>AH278+AM278</f>
        <v>#REF!</v>
      </c>
      <c r="AS278" s="199" t="e">
        <f>AI278+AN278</f>
        <v>#REF!</v>
      </c>
      <c r="AT278" s="199" t="e">
        <f>AJ278+AO278</f>
        <v>#REF!</v>
      </c>
      <c r="AU278" s="202" t="e">
        <f>AK278+AP278</f>
        <v>#REF!</v>
      </c>
      <c r="AV278" s="305">
        <f>AV282</f>
        <v>1.8</v>
      </c>
      <c r="AW278" s="194"/>
    </row>
    <row r="279" spans="1:49" ht="81.75" customHeight="1">
      <c r="A279" s="197" t="s">
        <v>344</v>
      </c>
      <c r="B279" s="195" t="s">
        <v>112</v>
      </c>
      <c r="C279" s="195" t="s">
        <v>144</v>
      </c>
      <c r="D279" s="195" t="s">
        <v>345</v>
      </c>
      <c r="E279" s="196"/>
      <c r="F279" s="172" t="e">
        <f t="shared" si="147"/>
        <v>#REF!</v>
      </c>
      <c r="G279" s="173"/>
      <c r="H279" s="173"/>
      <c r="I279" s="174" t="e">
        <f>I280+#REF!</f>
        <v>#REF!</v>
      </c>
      <c r="J279" s="172">
        <f t="shared" si="120"/>
        <v>0</v>
      </c>
      <c r="K279" s="173"/>
      <c r="L279" s="173"/>
      <c r="M279" s="174"/>
      <c r="N279" s="172" t="e">
        <f t="shared" si="121"/>
        <v>#REF!</v>
      </c>
      <c r="O279" s="173">
        <f t="shared" si="160"/>
        <v>0</v>
      </c>
      <c r="P279" s="173">
        <f t="shared" si="160"/>
        <v>0</v>
      </c>
      <c r="Q279" s="173" t="e">
        <f t="shared" si="160"/>
        <v>#REF!</v>
      </c>
      <c r="R279" s="198" t="e">
        <f t="shared" si="161"/>
        <v>#REF!</v>
      </c>
      <c r="S279" s="199"/>
      <c r="T279" s="199" t="e">
        <f t="shared" si="150"/>
        <v>#REF!</v>
      </c>
      <c r="U279" s="199">
        <f>U280</f>
        <v>-278.8</v>
      </c>
      <c r="V279" s="200">
        <f t="shared" si="158"/>
        <v>0</v>
      </c>
      <c r="W279" s="198" t="e">
        <f t="shared" si="159"/>
        <v>#REF!</v>
      </c>
      <c r="X279" s="199">
        <f t="shared" si="157"/>
        <v>0</v>
      </c>
      <c r="Y279" s="199" t="e">
        <f>Y280+#REF!</f>
        <v>#REF!</v>
      </c>
      <c r="Z279" s="173" t="e">
        <f>Z280+#REF!</f>
        <v>#REF!</v>
      </c>
      <c r="AA279" s="174"/>
      <c r="AB279" s="188">
        <f t="shared" si="141"/>
        <v>0</v>
      </c>
      <c r="AC279" s="173"/>
      <c r="AD279" s="173"/>
      <c r="AE279" s="173"/>
      <c r="AF279" s="174"/>
      <c r="AG279" s="188" t="e">
        <f t="shared" si="142"/>
        <v>#REF!</v>
      </c>
      <c r="AH279" s="199">
        <f t="shared" si="143"/>
        <v>0</v>
      </c>
      <c r="AI279" s="199" t="e">
        <f t="shared" si="144"/>
        <v>#REF!</v>
      </c>
      <c r="AJ279" s="199" t="e">
        <f t="shared" si="145"/>
        <v>#REF!</v>
      </c>
      <c r="AK279" s="201">
        <f t="shared" si="146"/>
        <v>0</v>
      </c>
      <c r="AL279" s="191">
        <f t="shared" si="135"/>
        <v>0</v>
      </c>
      <c r="AM279" s="173"/>
      <c r="AN279" s="173"/>
      <c r="AO279" s="173"/>
      <c r="AP279" s="174"/>
      <c r="AQ279" s="188" t="e">
        <f aca="true" t="shared" si="164" ref="AQ279:AQ289">SUM(AR279:AU279)</f>
        <v>#REF!</v>
      </c>
      <c r="AR279" s="199">
        <f aca="true" t="shared" si="165" ref="AR279:AR289">AH279+AM279</f>
        <v>0</v>
      </c>
      <c r="AS279" s="199" t="e">
        <f aca="true" t="shared" si="166" ref="AS279:AS289">AI279+AN279</f>
        <v>#REF!</v>
      </c>
      <c r="AT279" s="199" t="e">
        <f aca="true" t="shared" si="167" ref="AT279:AT289">AJ279+AO279</f>
        <v>#REF!</v>
      </c>
      <c r="AU279" s="202">
        <f aca="true" t="shared" si="168" ref="AU279:AU289">AK279+AP279</f>
        <v>0</v>
      </c>
      <c r="AV279" s="215">
        <v>1.8</v>
      </c>
      <c r="AW279" s="194" t="e">
        <f t="shared" si="163"/>
        <v>#REF!</v>
      </c>
    </row>
    <row r="280" spans="1:49" ht="112.5" customHeight="1" hidden="1">
      <c r="A280" s="197" t="s">
        <v>346</v>
      </c>
      <c r="B280" s="195" t="s">
        <v>112</v>
      </c>
      <c r="C280" s="195" t="s">
        <v>144</v>
      </c>
      <c r="D280" s="195" t="s">
        <v>347</v>
      </c>
      <c r="E280" s="196"/>
      <c r="F280" s="172">
        <f t="shared" si="147"/>
        <v>278.8</v>
      </c>
      <c r="G280" s="173"/>
      <c r="H280" s="173"/>
      <c r="I280" s="174">
        <f>I281</f>
        <v>278.8</v>
      </c>
      <c r="J280" s="172">
        <f t="shared" si="120"/>
        <v>0</v>
      </c>
      <c r="K280" s="173"/>
      <c r="L280" s="173"/>
      <c r="M280" s="174"/>
      <c r="N280" s="172">
        <f t="shared" si="121"/>
        <v>278.8</v>
      </c>
      <c r="O280" s="173">
        <f t="shared" si="160"/>
        <v>0</v>
      </c>
      <c r="P280" s="173">
        <f t="shared" si="160"/>
        <v>0</v>
      </c>
      <c r="Q280" s="173">
        <f t="shared" si="160"/>
        <v>278.8</v>
      </c>
      <c r="R280" s="198">
        <f t="shared" si="161"/>
        <v>-278.8</v>
      </c>
      <c r="S280" s="199"/>
      <c r="T280" s="199">
        <f t="shared" si="150"/>
        <v>0</v>
      </c>
      <c r="U280" s="199">
        <f>U281</f>
        <v>-278.8</v>
      </c>
      <c r="V280" s="200">
        <f t="shared" si="158"/>
        <v>0</v>
      </c>
      <c r="W280" s="198">
        <f t="shared" si="159"/>
        <v>0</v>
      </c>
      <c r="X280" s="199">
        <f t="shared" si="157"/>
        <v>0</v>
      </c>
      <c r="Y280" s="199">
        <f>Y281</f>
        <v>0</v>
      </c>
      <c r="Z280" s="173">
        <f>Z281</f>
        <v>0</v>
      </c>
      <c r="AA280" s="174"/>
      <c r="AB280" s="188">
        <f t="shared" si="141"/>
        <v>0</v>
      </c>
      <c r="AC280" s="173"/>
      <c r="AD280" s="173"/>
      <c r="AE280" s="173"/>
      <c r="AF280" s="174"/>
      <c r="AG280" s="188">
        <f t="shared" si="142"/>
        <v>0</v>
      </c>
      <c r="AH280" s="199">
        <f t="shared" si="143"/>
        <v>0</v>
      </c>
      <c r="AI280" s="199">
        <f t="shared" si="144"/>
        <v>0</v>
      </c>
      <c r="AJ280" s="199">
        <f t="shared" si="145"/>
        <v>0</v>
      </c>
      <c r="AK280" s="201">
        <f t="shared" si="146"/>
        <v>0</v>
      </c>
      <c r="AL280" s="191">
        <f t="shared" si="135"/>
        <v>0</v>
      </c>
      <c r="AM280" s="173"/>
      <c r="AN280" s="173"/>
      <c r="AO280" s="173"/>
      <c r="AP280" s="174"/>
      <c r="AQ280" s="188">
        <f t="shared" si="164"/>
        <v>0</v>
      </c>
      <c r="AR280" s="199">
        <f t="shared" si="165"/>
        <v>0</v>
      </c>
      <c r="AS280" s="199">
        <f t="shared" si="166"/>
        <v>0</v>
      </c>
      <c r="AT280" s="199">
        <f t="shared" si="167"/>
        <v>0</v>
      </c>
      <c r="AU280" s="202">
        <f t="shared" si="168"/>
        <v>0</v>
      </c>
      <c r="AV280" s="215"/>
      <c r="AW280" s="194" t="e">
        <f t="shared" si="163"/>
        <v>#DIV/0!</v>
      </c>
    </row>
    <row r="281" spans="1:49" ht="15" hidden="1">
      <c r="A281" s="197" t="s">
        <v>342</v>
      </c>
      <c r="B281" s="195" t="s">
        <v>112</v>
      </c>
      <c r="C281" s="195" t="s">
        <v>144</v>
      </c>
      <c r="D281" s="195" t="s">
        <v>347</v>
      </c>
      <c r="E281" s="196" t="s">
        <v>343</v>
      </c>
      <c r="F281" s="172">
        <f t="shared" si="147"/>
        <v>278.8</v>
      </c>
      <c r="G281" s="173"/>
      <c r="H281" s="173"/>
      <c r="I281" s="174">
        <f>'[1]прил2'!J235</f>
        <v>278.8</v>
      </c>
      <c r="J281" s="172">
        <f t="shared" si="120"/>
        <v>0</v>
      </c>
      <c r="K281" s="173"/>
      <c r="L281" s="173"/>
      <c r="M281" s="174"/>
      <c r="N281" s="172">
        <f t="shared" si="121"/>
        <v>278.8</v>
      </c>
      <c r="O281" s="173">
        <f t="shared" si="160"/>
        <v>0</v>
      </c>
      <c r="P281" s="173">
        <f t="shared" si="160"/>
        <v>0</v>
      </c>
      <c r="Q281" s="173">
        <f t="shared" si="160"/>
        <v>278.8</v>
      </c>
      <c r="R281" s="198">
        <f>SUM(S281:V281)</f>
        <v>-278.8</v>
      </c>
      <c r="S281" s="199"/>
      <c r="T281" s="199">
        <f t="shared" si="150"/>
        <v>0</v>
      </c>
      <c r="U281" s="199">
        <v>-278.8</v>
      </c>
      <c r="V281" s="200">
        <f t="shared" si="158"/>
        <v>0</v>
      </c>
      <c r="W281" s="198">
        <f t="shared" si="159"/>
        <v>0</v>
      </c>
      <c r="X281" s="199">
        <f t="shared" si="157"/>
        <v>0</v>
      </c>
      <c r="Y281" s="199">
        <v>0</v>
      </c>
      <c r="Z281" s="173">
        <f>U281+Q281</f>
        <v>0</v>
      </c>
      <c r="AA281" s="174"/>
      <c r="AB281" s="188">
        <f t="shared" si="141"/>
        <v>0</v>
      </c>
      <c r="AC281" s="173"/>
      <c r="AD281" s="173"/>
      <c r="AE281" s="173"/>
      <c r="AF281" s="174"/>
      <c r="AG281" s="188">
        <f t="shared" si="142"/>
        <v>0</v>
      </c>
      <c r="AH281" s="199">
        <f t="shared" si="143"/>
        <v>0</v>
      </c>
      <c r="AI281" s="199">
        <f t="shared" si="144"/>
        <v>0</v>
      </c>
      <c r="AJ281" s="199">
        <f t="shared" si="145"/>
        <v>0</v>
      </c>
      <c r="AK281" s="201">
        <f t="shared" si="146"/>
        <v>0</v>
      </c>
      <c r="AL281" s="191">
        <f t="shared" si="135"/>
        <v>0</v>
      </c>
      <c r="AM281" s="173"/>
      <c r="AN281" s="173"/>
      <c r="AO281" s="173"/>
      <c r="AP281" s="174"/>
      <c r="AQ281" s="188">
        <f t="shared" si="164"/>
        <v>0</v>
      </c>
      <c r="AR281" s="199">
        <f t="shared" si="165"/>
        <v>0</v>
      </c>
      <c r="AS281" s="199">
        <f t="shared" si="166"/>
        <v>0</v>
      </c>
      <c r="AT281" s="199">
        <f t="shared" si="167"/>
        <v>0</v>
      </c>
      <c r="AU281" s="202">
        <f t="shared" si="168"/>
        <v>0</v>
      </c>
      <c r="AV281" s="215"/>
      <c r="AW281" s="194" t="e">
        <f t="shared" si="163"/>
        <v>#DIV/0!</v>
      </c>
    </row>
    <row r="282" spans="1:49" ht="43.5">
      <c r="A282" s="197" t="s">
        <v>348</v>
      </c>
      <c r="B282" s="195" t="s">
        <v>112</v>
      </c>
      <c r="C282" s="195" t="s">
        <v>144</v>
      </c>
      <c r="D282" s="195" t="s">
        <v>372</v>
      </c>
      <c r="E282" s="196"/>
      <c r="F282" s="243"/>
      <c r="G282" s="243"/>
      <c r="H282" s="243"/>
      <c r="I282" s="244"/>
      <c r="J282" s="245"/>
      <c r="K282" s="246"/>
      <c r="L282" s="246"/>
      <c r="M282" s="247"/>
      <c r="N282" s="245"/>
      <c r="O282" s="246"/>
      <c r="P282" s="246"/>
      <c r="Q282" s="246"/>
      <c r="R282" s="248"/>
      <c r="S282" s="249"/>
      <c r="T282" s="249"/>
      <c r="U282" s="249"/>
      <c r="V282" s="250"/>
      <c r="W282" s="248"/>
      <c r="X282" s="199"/>
      <c r="Y282" s="249"/>
      <c r="Z282" s="173"/>
      <c r="AA282" s="174"/>
      <c r="AB282" s="188"/>
      <c r="AC282" s="173"/>
      <c r="AD282" s="173"/>
      <c r="AE282" s="173"/>
      <c r="AF282" s="174"/>
      <c r="AG282" s="188"/>
      <c r="AH282" s="199"/>
      <c r="AI282" s="199"/>
      <c r="AJ282" s="199"/>
      <c r="AK282" s="201"/>
      <c r="AL282" s="191">
        <f>SUM(AM282:AP282)</f>
        <v>1.8</v>
      </c>
      <c r="AM282" s="173"/>
      <c r="AN282" s="173"/>
      <c r="AO282" s="173">
        <f>AO283</f>
        <v>1.8</v>
      </c>
      <c r="AP282" s="174"/>
      <c r="AQ282" s="188">
        <f>SUM(AR282:AU282)</f>
        <v>1.8</v>
      </c>
      <c r="AR282" s="199">
        <f>AH282+AM282</f>
        <v>0</v>
      </c>
      <c r="AS282" s="199">
        <f>AI282+AN282</f>
        <v>0</v>
      </c>
      <c r="AT282" s="199">
        <f>AJ282+AO282</f>
        <v>1.8</v>
      </c>
      <c r="AU282" s="202">
        <f>AK282+AP282</f>
        <v>0</v>
      </c>
      <c r="AV282" s="305">
        <f>AV283</f>
        <v>1.8</v>
      </c>
      <c r="AW282" s="194"/>
    </row>
    <row r="283" spans="1:49" ht="15">
      <c r="A283" s="197" t="s">
        <v>342</v>
      </c>
      <c r="B283" s="195" t="s">
        <v>112</v>
      </c>
      <c r="C283" s="195" t="s">
        <v>144</v>
      </c>
      <c r="D283" s="195" t="s">
        <v>372</v>
      </c>
      <c r="E283" s="196" t="s">
        <v>343</v>
      </c>
      <c r="F283" s="243"/>
      <c r="G283" s="243"/>
      <c r="H283" s="243"/>
      <c r="I283" s="244"/>
      <c r="J283" s="245"/>
      <c r="K283" s="246"/>
      <c r="L283" s="246"/>
      <c r="M283" s="247"/>
      <c r="N283" s="245"/>
      <c r="O283" s="246"/>
      <c r="P283" s="246"/>
      <c r="Q283" s="246"/>
      <c r="R283" s="248"/>
      <c r="S283" s="249"/>
      <c r="T283" s="249"/>
      <c r="U283" s="249"/>
      <c r="V283" s="250"/>
      <c r="W283" s="248"/>
      <c r="X283" s="199"/>
      <c r="Y283" s="249"/>
      <c r="Z283" s="173"/>
      <c r="AA283" s="174"/>
      <c r="AB283" s="188"/>
      <c r="AC283" s="173"/>
      <c r="AD283" s="173"/>
      <c r="AE283" s="173"/>
      <c r="AF283" s="174"/>
      <c r="AG283" s="188"/>
      <c r="AH283" s="199"/>
      <c r="AI283" s="199"/>
      <c r="AJ283" s="199"/>
      <c r="AK283" s="201"/>
      <c r="AL283" s="191">
        <f>SUM(AM283:AP283)</f>
        <v>1.8</v>
      </c>
      <c r="AM283" s="173"/>
      <c r="AN283" s="173"/>
      <c r="AO283" s="173">
        <v>1.8</v>
      </c>
      <c r="AP283" s="174"/>
      <c r="AQ283" s="188">
        <f>SUM(AR283:AU283)</f>
        <v>1.8</v>
      </c>
      <c r="AR283" s="199">
        <f>AH283+AM283</f>
        <v>0</v>
      </c>
      <c r="AS283" s="199">
        <f>AI283+AN283</f>
        <v>0</v>
      </c>
      <c r="AT283" s="199">
        <f>AJ283+AO283</f>
        <v>1.8</v>
      </c>
      <c r="AU283" s="202">
        <f>AK283+AP283</f>
        <v>0</v>
      </c>
      <c r="AV283" s="215">
        <v>1.8</v>
      </c>
      <c r="AW283" s="194"/>
    </row>
    <row r="284" spans="1:49" ht="45" customHeight="1">
      <c r="A284" s="197" t="s">
        <v>57</v>
      </c>
      <c r="B284" s="195" t="s">
        <v>112</v>
      </c>
      <c r="C284" s="195" t="s">
        <v>144</v>
      </c>
      <c r="D284" s="211" t="s">
        <v>56</v>
      </c>
      <c r="E284" s="196"/>
      <c r="F284" s="172"/>
      <c r="G284" s="173"/>
      <c r="H284" s="173"/>
      <c r="I284" s="174"/>
      <c r="J284" s="172"/>
      <c r="K284" s="173"/>
      <c r="L284" s="173"/>
      <c r="M284" s="174"/>
      <c r="N284" s="172"/>
      <c r="O284" s="173"/>
      <c r="P284" s="173"/>
      <c r="Q284" s="173"/>
      <c r="R284" s="198">
        <f>SUM(S284:V284)</f>
        <v>278.8</v>
      </c>
      <c r="S284" s="199"/>
      <c r="T284" s="199"/>
      <c r="U284" s="199">
        <v>278.8</v>
      </c>
      <c r="V284" s="200"/>
      <c r="W284" s="198">
        <f t="shared" si="159"/>
        <v>278.8</v>
      </c>
      <c r="X284" s="199"/>
      <c r="Y284" s="199"/>
      <c r="Z284" s="173">
        <f>U284+Q284</f>
        <v>278.8</v>
      </c>
      <c r="AA284" s="174"/>
      <c r="AB284" s="188">
        <f t="shared" si="141"/>
        <v>290</v>
      </c>
      <c r="AC284" s="173"/>
      <c r="AD284" s="173"/>
      <c r="AE284" s="173">
        <f>AE285</f>
        <v>290</v>
      </c>
      <c r="AF284" s="174"/>
      <c r="AG284" s="188">
        <f t="shared" si="142"/>
        <v>568.8</v>
      </c>
      <c r="AH284" s="199">
        <f t="shared" si="143"/>
        <v>0</v>
      </c>
      <c r="AI284" s="199">
        <f t="shared" si="144"/>
        <v>0</v>
      </c>
      <c r="AJ284" s="199">
        <f t="shared" si="145"/>
        <v>568.8</v>
      </c>
      <c r="AK284" s="201">
        <f t="shared" si="146"/>
        <v>0</v>
      </c>
      <c r="AL284" s="191">
        <f aca="true" t="shared" si="169" ref="AL284:AL289">SUM(AM284:AP284)</f>
        <v>0</v>
      </c>
      <c r="AM284" s="173"/>
      <c r="AN284" s="173"/>
      <c r="AO284" s="173"/>
      <c r="AP284" s="174"/>
      <c r="AQ284" s="188">
        <f t="shared" si="164"/>
        <v>568.8</v>
      </c>
      <c r="AR284" s="199">
        <f t="shared" si="165"/>
        <v>0</v>
      </c>
      <c r="AS284" s="199">
        <f t="shared" si="166"/>
        <v>0</v>
      </c>
      <c r="AT284" s="199">
        <f t="shared" si="167"/>
        <v>568.8</v>
      </c>
      <c r="AU284" s="202">
        <f t="shared" si="168"/>
        <v>0</v>
      </c>
      <c r="AV284" s="305">
        <f>AV285</f>
        <v>568.6</v>
      </c>
      <c r="AW284" s="194">
        <f t="shared" si="163"/>
        <v>99.96483825597751</v>
      </c>
    </row>
    <row r="285" spans="1:49" ht="15">
      <c r="A285" s="197" t="s">
        <v>342</v>
      </c>
      <c r="B285" s="195" t="s">
        <v>112</v>
      </c>
      <c r="C285" s="195" t="s">
        <v>144</v>
      </c>
      <c r="D285" s="211" t="s">
        <v>56</v>
      </c>
      <c r="E285" s="196" t="s">
        <v>343</v>
      </c>
      <c r="F285" s="172"/>
      <c r="G285" s="173"/>
      <c r="H285" s="173"/>
      <c r="I285" s="174"/>
      <c r="J285" s="172"/>
      <c r="K285" s="173"/>
      <c r="L285" s="173"/>
      <c r="M285" s="174"/>
      <c r="N285" s="172"/>
      <c r="O285" s="173"/>
      <c r="P285" s="173"/>
      <c r="Q285" s="173"/>
      <c r="R285" s="198">
        <f>SUM(S285:V285)</f>
        <v>278.8</v>
      </c>
      <c r="S285" s="199"/>
      <c r="T285" s="199"/>
      <c r="U285" s="199">
        <v>278.8</v>
      </c>
      <c r="V285" s="200"/>
      <c r="W285" s="198">
        <f t="shared" si="159"/>
        <v>278.8</v>
      </c>
      <c r="X285" s="199"/>
      <c r="Y285" s="199"/>
      <c r="Z285" s="173">
        <f>U285+Q285</f>
        <v>278.8</v>
      </c>
      <c r="AA285" s="174"/>
      <c r="AB285" s="188">
        <f t="shared" si="141"/>
        <v>290</v>
      </c>
      <c r="AC285" s="173"/>
      <c r="AD285" s="173"/>
      <c r="AE285" s="173">
        <v>290</v>
      </c>
      <c r="AF285" s="174"/>
      <c r="AG285" s="188">
        <f t="shared" si="142"/>
        <v>568.8</v>
      </c>
      <c r="AH285" s="199">
        <f t="shared" si="143"/>
        <v>0</v>
      </c>
      <c r="AI285" s="199">
        <f t="shared" si="144"/>
        <v>0</v>
      </c>
      <c r="AJ285" s="199">
        <f t="shared" si="145"/>
        <v>568.8</v>
      </c>
      <c r="AK285" s="201">
        <f t="shared" si="146"/>
        <v>0</v>
      </c>
      <c r="AL285" s="191">
        <f t="shared" si="169"/>
        <v>0</v>
      </c>
      <c r="AM285" s="173"/>
      <c r="AN285" s="173"/>
      <c r="AO285" s="173"/>
      <c r="AP285" s="174"/>
      <c r="AQ285" s="188">
        <f t="shared" si="164"/>
        <v>568.8</v>
      </c>
      <c r="AR285" s="199">
        <f t="shared" si="165"/>
        <v>0</v>
      </c>
      <c r="AS285" s="199">
        <f t="shared" si="166"/>
        <v>0</v>
      </c>
      <c r="AT285" s="199">
        <f t="shared" si="167"/>
        <v>568.8</v>
      </c>
      <c r="AU285" s="202">
        <f t="shared" si="168"/>
        <v>0</v>
      </c>
      <c r="AV285" s="215">
        <v>568.6</v>
      </c>
      <c r="AW285" s="194">
        <f t="shared" si="163"/>
        <v>99.96483825597751</v>
      </c>
    </row>
    <row r="286" spans="1:49" ht="30">
      <c r="A286" s="185" t="s">
        <v>53</v>
      </c>
      <c r="B286" s="186" t="s">
        <v>112</v>
      </c>
      <c r="C286" s="186" t="s">
        <v>106</v>
      </c>
      <c r="D286" s="186"/>
      <c r="E286" s="186"/>
      <c r="F286" s="251"/>
      <c r="G286" s="251"/>
      <c r="H286" s="251"/>
      <c r="I286" s="252"/>
      <c r="J286" s="253"/>
      <c r="K286" s="254"/>
      <c r="L286" s="254"/>
      <c r="M286" s="255"/>
      <c r="N286" s="253"/>
      <c r="O286" s="254"/>
      <c r="P286" s="254"/>
      <c r="Q286" s="254"/>
      <c r="R286" s="253">
        <f>SUM(S286:V286)</f>
        <v>8500</v>
      </c>
      <c r="S286" s="254">
        <f>S287</f>
        <v>8500</v>
      </c>
      <c r="T286" s="254"/>
      <c r="U286" s="254"/>
      <c r="V286" s="256"/>
      <c r="W286" s="253">
        <f t="shared" si="159"/>
        <v>8500</v>
      </c>
      <c r="X286" s="189">
        <f>X287</f>
        <v>8500</v>
      </c>
      <c r="Y286" s="254"/>
      <c r="Z286" s="189"/>
      <c r="AA286" s="190"/>
      <c r="AB286" s="188">
        <f t="shared" si="141"/>
        <v>0</v>
      </c>
      <c r="AC286" s="173">
        <f>AC287</f>
        <v>0</v>
      </c>
      <c r="AD286" s="173"/>
      <c r="AE286" s="173"/>
      <c r="AF286" s="174"/>
      <c r="AG286" s="188">
        <f t="shared" si="142"/>
        <v>8500</v>
      </c>
      <c r="AH286" s="189">
        <f t="shared" si="143"/>
        <v>8500</v>
      </c>
      <c r="AI286" s="189">
        <f t="shared" si="144"/>
        <v>0</v>
      </c>
      <c r="AJ286" s="189">
        <f t="shared" si="145"/>
        <v>0</v>
      </c>
      <c r="AK286" s="190">
        <f t="shared" si="146"/>
        <v>0</v>
      </c>
      <c r="AL286" s="191">
        <f t="shared" si="169"/>
        <v>0</v>
      </c>
      <c r="AM286" s="173"/>
      <c r="AN286" s="173"/>
      <c r="AO286" s="173"/>
      <c r="AP286" s="174"/>
      <c r="AQ286" s="188">
        <f t="shared" si="164"/>
        <v>8500</v>
      </c>
      <c r="AR286" s="189">
        <f t="shared" si="165"/>
        <v>8500</v>
      </c>
      <c r="AS286" s="189">
        <f t="shared" si="166"/>
        <v>0</v>
      </c>
      <c r="AT286" s="189">
        <f t="shared" si="167"/>
        <v>0</v>
      </c>
      <c r="AU286" s="192">
        <f t="shared" si="168"/>
        <v>0</v>
      </c>
      <c r="AV286" s="304">
        <f>AV287</f>
        <v>8500</v>
      </c>
      <c r="AW286" s="194">
        <f t="shared" si="163"/>
        <v>100</v>
      </c>
    </row>
    <row r="287" spans="1:49" ht="25.5" customHeight="1">
      <c r="A287" s="197" t="s">
        <v>269</v>
      </c>
      <c r="B287" s="195" t="s">
        <v>112</v>
      </c>
      <c r="C287" s="195" t="s">
        <v>106</v>
      </c>
      <c r="D287" s="195" t="s">
        <v>270</v>
      </c>
      <c r="E287" s="195"/>
      <c r="F287" s="243"/>
      <c r="G287" s="243"/>
      <c r="H287" s="243"/>
      <c r="I287" s="244"/>
      <c r="J287" s="245"/>
      <c r="K287" s="246"/>
      <c r="L287" s="246"/>
      <c r="M287" s="247"/>
      <c r="N287" s="245"/>
      <c r="O287" s="246"/>
      <c r="P287" s="246"/>
      <c r="Q287" s="246"/>
      <c r="R287" s="248">
        <f>SUM(S287:V287)</f>
        <v>8500</v>
      </c>
      <c r="S287" s="249">
        <f>S288</f>
        <v>8500</v>
      </c>
      <c r="T287" s="249"/>
      <c r="U287" s="249"/>
      <c r="V287" s="250"/>
      <c r="W287" s="248">
        <f t="shared" si="159"/>
        <v>8500</v>
      </c>
      <c r="X287" s="199">
        <f>X288</f>
        <v>8500</v>
      </c>
      <c r="Y287" s="249"/>
      <c r="Z287" s="173"/>
      <c r="AA287" s="174"/>
      <c r="AB287" s="188">
        <f t="shared" si="141"/>
        <v>0</v>
      </c>
      <c r="AC287" s="173">
        <f>AC288</f>
        <v>0</v>
      </c>
      <c r="AD287" s="173"/>
      <c r="AE287" s="173"/>
      <c r="AF287" s="174"/>
      <c r="AG287" s="188">
        <f t="shared" si="142"/>
        <v>8500</v>
      </c>
      <c r="AH287" s="199">
        <f t="shared" si="143"/>
        <v>8500</v>
      </c>
      <c r="AI287" s="199">
        <f t="shared" si="144"/>
        <v>0</v>
      </c>
      <c r="AJ287" s="199">
        <f t="shared" si="145"/>
        <v>0</v>
      </c>
      <c r="AK287" s="201">
        <f t="shared" si="146"/>
        <v>0</v>
      </c>
      <c r="AL287" s="191">
        <f t="shared" si="169"/>
        <v>0</v>
      </c>
      <c r="AM287" s="173"/>
      <c r="AN287" s="173"/>
      <c r="AO287" s="173"/>
      <c r="AP287" s="174"/>
      <c r="AQ287" s="188">
        <f t="shared" si="164"/>
        <v>8500</v>
      </c>
      <c r="AR287" s="199">
        <f t="shared" si="165"/>
        <v>8500</v>
      </c>
      <c r="AS287" s="199">
        <f t="shared" si="166"/>
        <v>0</v>
      </c>
      <c r="AT287" s="199">
        <f t="shared" si="167"/>
        <v>0</v>
      </c>
      <c r="AU287" s="202">
        <f t="shared" si="168"/>
        <v>0</v>
      </c>
      <c r="AV287" s="305">
        <f>AV288</f>
        <v>8500</v>
      </c>
      <c r="AW287" s="194">
        <f t="shared" si="163"/>
        <v>100</v>
      </c>
    </row>
    <row r="288" spans="1:49" ht="30" thickBot="1">
      <c r="A288" s="197" t="s">
        <v>54</v>
      </c>
      <c r="B288" s="195" t="s">
        <v>112</v>
      </c>
      <c r="C288" s="195" t="s">
        <v>106</v>
      </c>
      <c r="D288" s="195" t="s">
        <v>270</v>
      </c>
      <c r="E288" s="195" t="s">
        <v>275</v>
      </c>
      <c r="F288" s="257"/>
      <c r="G288" s="257"/>
      <c r="H288" s="257"/>
      <c r="I288" s="258"/>
      <c r="J288" s="245">
        <f>SUM(K288:M288)</f>
        <v>0</v>
      </c>
      <c r="K288" s="246"/>
      <c r="L288" s="246"/>
      <c r="M288" s="247"/>
      <c r="N288" s="245">
        <f>SUM(O288:Q288)</f>
        <v>0</v>
      </c>
      <c r="O288" s="246">
        <f t="shared" si="160"/>
        <v>0</v>
      </c>
      <c r="P288" s="246">
        <f t="shared" si="160"/>
        <v>0</v>
      </c>
      <c r="Q288" s="246">
        <f t="shared" si="160"/>
        <v>0</v>
      </c>
      <c r="R288" s="248">
        <f>SUM(S288:V288)</f>
        <v>8500</v>
      </c>
      <c r="S288" s="249">
        <v>8500</v>
      </c>
      <c r="T288" s="249">
        <f t="shared" si="150"/>
        <v>0</v>
      </c>
      <c r="U288" s="249">
        <f>Z288-Q288</f>
        <v>0</v>
      </c>
      <c r="V288" s="250">
        <f t="shared" si="158"/>
        <v>0</v>
      </c>
      <c r="W288" s="259">
        <f t="shared" si="159"/>
        <v>8500</v>
      </c>
      <c r="X288" s="260">
        <f t="shared" si="157"/>
        <v>8500</v>
      </c>
      <c r="Y288" s="260"/>
      <c r="Z288" s="261"/>
      <c r="AA288" s="262"/>
      <c r="AB288" s="253">
        <f t="shared" si="141"/>
        <v>0</v>
      </c>
      <c r="AC288" s="246">
        <v>0</v>
      </c>
      <c r="AD288" s="246"/>
      <c r="AE288" s="246"/>
      <c r="AF288" s="247"/>
      <c r="AG288" s="263">
        <f t="shared" si="142"/>
        <v>8500</v>
      </c>
      <c r="AH288" s="260">
        <f t="shared" si="143"/>
        <v>8500</v>
      </c>
      <c r="AI288" s="260">
        <f t="shared" si="144"/>
        <v>0</v>
      </c>
      <c r="AJ288" s="260">
        <f t="shared" si="145"/>
        <v>0</v>
      </c>
      <c r="AK288" s="264">
        <f t="shared" si="146"/>
        <v>0</v>
      </c>
      <c r="AL288" s="191">
        <f t="shared" si="169"/>
        <v>0</v>
      </c>
      <c r="AM288" s="173"/>
      <c r="AN288" s="173"/>
      <c r="AO288" s="173"/>
      <c r="AP288" s="174"/>
      <c r="AQ288" s="188">
        <f t="shared" si="164"/>
        <v>8500</v>
      </c>
      <c r="AR288" s="199">
        <f t="shared" si="165"/>
        <v>8500</v>
      </c>
      <c r="AS288" s="199">
        <f t="shared" si="166"/>
        <v>0</v>
      </c>
      <c r="AT288" s="199">
        <f t="shared" si="167"/>
        <v>0</v>
      </c>
      <c r="AU288" s="202">
        <f t="shared" si="168"/>
        <v>0</v>
      </c>
      <c r="AV288" s="215">
        <v>8500</v>
      </c>
      <c r="AW288" s="194">
        <f t="shared" si="163"/>
        <v>100</v>
      </c>
    </row>
    <row r="289" spans="1:49" ht="15.75" thickBot="1">
      <c r="A289" s="185" t="s">
        <v>350</v>
      </c>
      <c r="B289" s="195"/>
      <c r="C289" s="195"/>
      <c r="D289" s="195"/>
      <c r="E289" s="196"/>
      <c r="F289" s="265" t="e">
        <f t="shared" si="147"/>
        <v>#REF!</v>
      </c>
      <c r="G289" s="266">
        <f>G20+G57+G65+G130+G161+G176+G212+G241+G125</f>
        <v>109427</v>
      </c>
      <c r="H289" s="266">
        <f>H20+H57+H65+H130+H161+H176+H212+H241</f>
        <v>9242</v>
      </c>
      <c r="I289" s="267" t="e">
        <f>I20+I57+I65+I130+I161+I176+I212+I241</f>
        <v>#REF!</v>
      </c>
      <c r="J289" s="265">
        <f>SUM(K289:M289)</f>
        <v>11150.1</v>
      </c>
      <c r="K289" s="266">
        <f>K20+K57+K65+K125+K130+K161+K176+K212+K241</f>
        <v>4536.6</v>
      </c>
      <c r="L289" s="266">
        <f>L20+L57+L65+L125+L130+L161+L176+L212+L241</f>
        <v>0</v>
      </c>
      <c r="M289" s="266">
        <f>M20+M57+M65+M125+M130+M161+M176+M212+M241</f>
        <v>6613.5</v>
      </c>
      <c r="N289" s="265" t="e">
        <f>SUM(O289:Q289)</f>
        <v>#REF!</v>
      </c>
      <c r="O289" s="266">
        <f t="shared" si="160"/>
        <v>113963.6</v>
      </c>
      <c r="P289" s="266">
        <f t="shared" si="160"/>
        <v>9242</v>
      </c>
      <c r="Q289" s="267" t="e">
        <f t="shared" si="160"/>
        <v>#REF!</v>
      </c>
      <c r="R289" s="265" t="e">
        <f>SUM(S289:V289)</f>
        <v>#REF!</v>
      </c>
      <c r="S289" s="265">
        <f>S20+S57+S65+S112+S130+S161+S176+S212+S241</f>
        <v>3967.1230000000005</v>
      </c>
      <c r="T289" s="265" t="e">
        <f>T20+T57+T65+T112+T130+T161+T176+T212+T241</f>
        <v>#REF!</v>
      </c>
      <c r="U289" s="265">
        <f>U20+U57+U65+U112+U130+U161+U176+U212+U241</f>
        <v>30607.728999999996</v>
      </c>
      <c r="V289" s="265">
        <f>V20+V57+V65+V112+V130+V161+V176+V212+V241</f>
        <v>18995.8</v>
      </c>
      <c r="W289" s="268" t="e">
        <f>SUM(X289:AA289)</f>
        <v>#REF!</v>
      </c>
      <c r="X289" s="266">
        <f t="shared" si="157"/>
        <v>117930.72300000001</v>
      </c>
      <c r="Y289" s="268" t="e">
        <f>Y241+Y212+Y176+Y161+Y130+Y65+Y57+Y20+Y112</f>
        <v>#REF!</v>
      </c>
      <c r="Z289" s="268" t="e">
        <f>Z20+Z57+Z65+Z112+Z130+Z161+Z176+Z212+Z241</f>
        <v>#REF!</v>
      </c>
      <c r="AA289" s="268">
        <f>AA241+AA212+AA176+AA161+AA130+AA65+AA57+AA20+AA112</f>
        <v>18995.8</v>
      </c>
      <c r="AB289" s="265">
        <f t="shared" si="141"/>
        <v>22265.402</v>
      </c>
      <c r="AC289" s="266">
        <f>AC20+AC57+AC65+AC112+AC130+AC161+AC176+AC212+AC241</f>
        <v>10289.499999999998</v>
      </c>
      <c r="AD289" s="266">
        <f>AD20+AD57+AD65+AD112+AD130+AD161+AD176+AD212+AD241</f>
        <v>1794.366</v>
      </c>
      <c r="AE289" s="266">
        <f>AE20+AE57+AE65+AE112+AE130+AE161+AE176+AE212+AE241</f>
        <v>9294.536</v>
      </c>
      <c r="AF289" s="269">
        <f>AF20+AF57+AF65+AF112+AF130+AF161+AF176+AF212+AF241</f>
        <v>887</v>
      </c>
      <c r="AG289" s="270" t="e">
        <f t="shared" si="142"/>
        <v>#REF!</v>
      </c>
      <c r="AH289" s="266">
        <f t="shared" si="143"/>
        <v>128220.22300000001</v>
      </c>
      <c r="AI289" s="266" t="e">
        <f t="shared" si="144"/>
        <v>#REF!</v>
      </c>
      <c r="AJ289" s="266" t="e">
        <f t="shared" si="145"/>
        <v>#REF!</v>
      </c>
      <c r="AK289" s="271">
        <f t="shared" si="146"/>
        <v>19882.8</v>
      </c>
      <c r="AL289" s="189">
        <f t="shared" si="169"/>
        <v>-3678.599</v>
      </c>
      <c r="AM289" s="272">
        <f>AM20+AM57+AM65+AM112+AM130+AM161+AM176+AM212+AM241</f>
        <v>657.5</v>
      </c>
      <c r="AN289" s="272">
        <f>AN20+AN57+AN65+AN112+AN130+AN161+AN176+AN212+AN241</f>
        <v>-751.058</v>
      </c>
      <c r="AO289" s="272">
        <f>AO20+AO57+AO65+AO112+AO130+AO161+AO176+AO212+AO241</f>
        <v>-3585.041</v>
      </c>
      <c r="AP289" s="272">
        <f>AP20+AP57+AP65+AP112+AP130+AP161+AP176+AP212+AP241</f>
        <v>0</v>
      </c>
      <c r="AQ289" s="273" t="e">
        <f t="shared" si="164"/>
        <v>#REF!</v>
      </c>
      <c r="AR289" s="189">
        <f t="shared" si="165"/>
        <v>128877.72300000001</v>
      </c>
      <c r="AS289" s="189" t="e">
        <f t="shared" si="166"/>
        <v>#REF!</v>
      </c>
      <c r="AT289" s="189" t="e">
        <f t="shared" si="167"/>
        <v>#REF!</v>
      </c>
      <c r="AU289" s="192">
        <f t="shared" si="168"/>
        <v>19882.8</v>
      </c>
      <c r="AV289" s="304">
        <f>AV241+AV212+AV176+AV161+AV130+AV112+AV65+AV57+AV20</f>
        <v>311744.2</v>
      </c>
      <c r="AW289" s="194" t="e">
        <f t="shared" si="163"/>
        <v>#REF!</v>
      </c>
    </row>
    <row r="290" spans="1:5" ht="12.75">
      <c r="A290" s="2"/>
      <c r="B290" s="3"/>
      <c r="C290" s="3"/>
      <c r="D290" s="3"/>
      <c r="E290" s="3"/>
    </row>
    <row r="291" spans="1:5" ht="12.75">
      <c r="A291" s="2"/>
      <c r="B291" s="3"/>
      <c r="C291" s="3"/>
      <c r="D291" s="3"/>
      <c r="E291" s="3"/>
    </row>
    <row r="292" spans="1:5" ht="12.75">
      <c r="A292" s="2"/>
      <c r="B292" s="3"/>
      <c r="C292" s="3"/>
      <c r="D292" s="3"/>
      <c r="E292" s="3"/>
    </row>
    <row r="293" spans="1:5" ht="12.75">
      <c r="A293" s="2"/>
      <c r="B293" s="3"/>
      <c r="C293" s="3"/>
      <c r="D293" s="3"/>
      <c r="E293" s="3"/>
    </row>
    <row r="294" spans="1:5" ht="12.75">
      <c r="A294" s="2"/>
      <c r="B294" s="3"/>
      <c r="C294" s="3"/>
      <c r="D294" s="3"/>
      <c r="E294" s="3"/>
    </row>
    <row r="295" spans="1:5" ht="12.75">
      <c r="A295" s="2"/>
      <c r="B295" s="3"/>
      <c r="C295" s="3"/>
      <c r="D295" s="3"/>
      <c r="E295" s="3"/>
    </row>
    <row r="296" spans="1:5" ht="12.75">
      <c r="A296" s="2"/>
      <c r="B296" s="3"/>
      <c r="C296" s="3"/>
      <c r="D296" s="3"/>
      <c r="E296" s="3"/>
    </row>
    <row r="297" spans="1:5" ht="12.75">
      <c r="A297" s="2"/>
      <c r="B297" s="3"/>
      <c r="C297" s="3"/>
      <c r="D297" s="3"/>
      <c r="E297" s="3"/>
    </row>
    <row r="298" spans="1:5" ht="12.75">
      <c r="A298" s="2"/>
      <c r="B298" s="3"/>
      <c r="C298" s="3"/>
      <c r="D298" s="3"/>
      <c r="E298" s="3"/>
    </row>
    <row r="299" spans="1:5" ht="12.75">
      <c r="A299" s="2"/>
      <c r="B299" s="3"/>
      <c r="C299" s="3"/>
      <c r="D299" s="3"/>
      <c r="E299" s="3"/>
    </row>
    <row r="300" spans="1:5" ht="12.75">
      <c r="A300" s="2"/>
      <c r="B300" s="3"/>
      <c r="C300" s="3"/>
      <c r="D300" s="3"/>
      <c r="E300" s="3"/>
    </row>
    <row r="301" spans="1:5" ht="12.75">
      <c r="A301" s="2"/>
      <c r="B301" s="3"/>
      <c r="C301" s="3"/>
      <c r="D301" s="3"/>
      <c r="E301" s="3"/>
    </row>
    <row r="302" spans="1:5" ht="12.75">
      <c r="A302" s="2"/>
      <c r="B302" s="3"/>
      <c r="C302" s="3"/>
      <c r="D302" s="3"/>
      <c r="E302" s="3"/>
    </row>
    <row r="303" spans="1:5" ht="12.75">
      <c r="A303" s="2"/>
      <c r="B303" s="3"/>
      <c r="C303" s="3"/>
      <c r="D303" s="3"/>
      <c r="E303" s="3"/>
    </row>
    <row r="304" spans="1:5" ht="12.75">
      <c r="A304" s="2"/>
      <c r="B304" s="3"/>
      <c r="C304" s="3"/>
      <c r="D304" s="3"/>
      <c r="E304" s="3"/>
    </row>
    <row r="305" spans="1:5" ht="12.75">
      <c r="A305" s="2"/>
      <c r="B305" s="3"/>
      <c r="C305" s="3"/>
      <c r="D305" s="3"/>
      <c r="E305" s="3"/>
    </row>
    <row r="306" spans="1:5" ht="12.75">
      <c r="A306" s="2"/>
      <c r="B306" s="3"/>
      <c r="C306" s="3"/>
      <c r="D306" s="3"/>
      <c r="E306" s="3"/>
    </row>
    <row r="307" spans="1:5" ht="12.75">
      <c r="A307" s="2"/>
      <c r="B307" s="3"/>
      <c r="C307" s="3"/>
      <c r="D307" s="3"/>
      <c r="E307" s="3"/>
    </row>
    <row r="308" spans="1:5" ht="12.75">
      <c r="A308" s="2"/>
      <c r="B308" s="3"/>
      <c r="C308" s="3"/>
      <c r="D308" s="3"/>
      <c r="E308" s="3"/>
    </row>
    <row r="309" spans="1:5" ht="12.75">
      <c r="A309" s="2"/>
      <c r="B309" s="3"/>
      <c r="C309" s="3"/>
      <c r="D309" s="3"/>
      <c r="E309" s="3"/>
    </row>
    <row r="310" spans="1:5" ht="12.75">
      <c r="A310" s="2"/>
      <c r="B310" s="3"/>
      <c r="C310" s="3"/>
      <c r="D310" s="3"/>
      <c r="E310" s="3"/>
    </row>
    <row r="311" spans="1:5" ht="12.75">
      <c r="A311" s="2"/>
      <c r="B311" s="3"/>
      <c r="C311" s="3"/>
      <c r="D311" s="3"/>
      <c r="E311" s="3"/>
    </row>
    <row r="312" spans="1:5" ht="12.75">
      <c r="A312" s="2"/>
      <c r="B312" s="3"/>
      <c r="C312" s="3"/>
      <c r="D312" s="3"/>
      <c r="E312" s="3"/>
    </row>
    <row r="313" spans="1:5" ht="12.75">
      <c r="A313" s="2"/>
      <c r="B313" s="3"/>
      <c r="C313" s="3"/>
      <c r="D313" s="3"/>
      <c r="E313" s="3"/>
    </row>
    <row r="314" spans="1:5" ht="12.75">
      <c r="A314" s="2"/>
      <c r="B314" s="3"/>
      <c r="C314" s="3"/>
      <c r="D314" s="3"/>
      <c r="E314" s="3"/>
    </row>
    <row r="315" spans="1:5" ht="12.75">
      <c r="A315" s="2"/>
      <c r="B315" s="3"/>
      <c r="C315" s="3"/>
      <c r="D315" s="3"/>
      <c r="E315" s="3"/>
    </row>
    <row r="316" spans="1:5" ht="12.75">
      <c r="A316" s="2"/>
      <c r="B316" s="3"/>
      <c r="C316" s="3"/>
      <c r="D316" s="3"/>
      <c r="E316" s="3"/>
    </row>
    <row r="317" spans="1:5" ht="12.75">
      <c r="A317" s="2"/>
      <c r="B317" s="3"/>
      <c r="C317" s="3"/>
      <c r="D317" s="3"/>
      <c r="E317" s="3"/>
    </row>
    <row r="318" spans="1:5" ht="12.75">
      <c r="A318" s="2"/>
      <c r="B318" s="3"/>
      <c r="C318" s="3"/>
      <c r="D318" s="3"/>
      <c r="E318" s="3"/>
    </row>
    <row r="319" spans="1:5" ht="12.75">
      <c r="A319" s="2"/>
      <c r="B319" s="3"/>
      <c r="C319" s="3"/>
      <c r="D319" s="3"/>
      <c r="E319" s="3"/>
    </row>
    <row r="320" spans="1:5" ht="12.75">
      <c r="A320" s="2"/>
      <c r="B320" s="3"/>
      <c r="C320" s="3"/>
      <c r="D320" s="3"/>
      <c r="E320" s="3"/>
    </row>
    <row r="321" spans="1:5" ht="12.75">
      <c r="A321" s="2"/>
      <c r="B321" s="3"/>
      <c r="C321" s="3"/>
      <c r="D321" s="3"/>
      <c r="E321" s="3"/>
    </row>
    <row r="322" spans="1:5" ht="12.75">
      <c r="A322" s="2"/>
      <c r="B322" s="3"/>
      <c r="C322" s="3"/>
      <c r="D322" s="3"/>
      <c r="E322" s="3"/>
    </row>
    <row r="323" spans="1:5" ht="12.75">
      <c r="A323" s="2"/>
      <c r="B323" s="3"/>
      <c r="C323" s="3"/>
      <c r="D323" s="3"/>
      <c r="E323" s="3"/>
    </row>
    <row r="324" spans="1:5" ht="12.75">
      <c r="A324" s="2"/>
      <c r="B324" s="3"/>
      <c r="C324" s="3"/>
      <c r="D324" s="3"/>
      <c r="E324" s="3"/>
    </row>
    <row r="325" spans="1:5" ht="12.75">
      <c r="A325" s="2"/>
      <c r="B325" s="3"/>
      <c r="C325" s="3"/>
      <c r="D325" s="3"/>
      <c r="E325" s="3"/>
    </row>
    <row r="326" spans="1:5" ht="12.75">
      <c r="A326" s="2"/>
      <c r="B326" s="3"/>
      <c r="C326" s="3"/>
      <c r="D326" s="3"/>
      <c r="E326" s="3"/>
    </row>
    <row r="327" spans="1:5" ht="12.75">
      <c r="A327" s="2"/>
      <c r="B327" s="3"/>
      <c r="C327" s="3"/>
      <c r="D327" s="3"/>
      <c r="E327" s="3"/>
    </row>
    <row r="328" spans="1:5" ht="12.75">
      <c r="A328" s="2"/>
      <c r="B328" s="3"/>
      <c r="C328" s="3"/>
      <c r="D328" s="3"/>
      <c r="E328" s="3"/>
    </row>
    <row r="329" spans="1:5" ht="12.75">
      <c r="A329" s="2"/>
      <c r="B329" s="3"/>
      <c r="C329" s="3"/>
      <c r="D329" s="3"/>
      <c r="E329" s="3"/>
    </row>
    <row r="330" spans="1:5" ht="12.75">
      <c r="A330" s="2"/>
      <c r="B330" s="3"/>
      <c r="C330" s="3"/>
      <c r="D330" s="3"/>
      <c r="E330" s="3"/>
    </row>
    <row r="331" spans="1:5" ht="12.75">
      <c r="A331" s="2"/>
      <c r="B331" s="3"/>
      <c r="C331" s="3"/>
      <c r="D331" s="3"/>
      <c r="E331" s="3"/>
    </row>
    <row r="332" spans="1:5" ht="12.75">
      <c r="A332" s="2"/>
      <c r="B332" s="3"/>
      <c r="C332" s="3"/>
      <c r="D332" s="3"/>
      <c r="E332" s="3"/>
    </row>
    <row r="333" spans="1:5" ht="12.75">
      <c r="A333" s="2"/>
      <c r="B333" s="3"/>
      <c r="C333" s="3"/>
      <c r="D333" s="3"/>
      <c r="E333" s="3"/>
    </row>
    <row r="334" spans="1:5" ht="12.75">
      <c r="A334" s="2"/>
      <c r="B334" s="3"/>
      <c r="C334" s="3"/>
      <c r="D334" s="3"/>
      <c r="E334" s="3"/>
    </row>
    <row r="335" spans="1:5" ht="12.75">
      <c r="A335" s="2"/>
      <c r="B335" s="3"/>
      <c r="C335" s="3"/>
      <c r="D335" s="3"/>
      <c r="E335" s="3"/>
    </row>
    <row r="336" spans="1:5" ht="12.75">
      <c r="A336" s="2"/>
      <c r="B336" s="3"/>
      <c r="C336" s="3"/>
      <c r="D336" s="3"/>
      <c r="E336" s="3"/>
    </row>
    <row r="337" spans="1:5" ht="12.75">
      <c r="A337" s="2"/>
      <c r="B337" s="3"/>
      <c r="C337" s="3"/>
      <c r="D337" s="3"/>
      <c r="E337" s="3"/>
    </row>
    <row r="338" spans="1:5" ht="12.75">
      <c r="A338" s="2"/>
      <c r="B338" s="3"/>
      <c r="C338" s="3"/>
      <c r="D338" s="3"/>
      <c r="E338" s="3"/>
    </row>
    <row r="339" spans="1:5" ht="12.75">
      <c r="A339" s="2"/>
      <c r="B339" s="3"/>
      <c r="C339" s="3"/>
      <c r="D339" s="3"/>
      <c r="E339" s="3"/>
    </row>
    <row r="340" spans="1:5" ht="12.75">
      <c r="A340" s="2"/>
      <c r="B340" s="3"/>
      <c r="C340" s="3"/>
      <c r="D340" s="3"/>
      <c r="E340" s="3"/>
    </row>
    <row r="341" spans="1:5" ht="12.75">
      <c r="A341" s="2"/>
      <c r="B341" s="3"/>
      <c r="C341" s="3"/>
      <c r="D341" s="3"/>
      <c r="E341" s="3"/>
    </row>
    <row r="342" spans="1:5" ht="12.75">
      <c r="A342" s="2"/>
      <c r="B342" s="3"/>
      <c r="C342" s="3"/>
      <c r="D342" s="3"/>
      <c r="E342" s="3"/>
    </row>
    <row r="343" spans="1:5" ht="12.75">
      <c r="A343" s="2"/>
      <c r="B343" s="3"/>
      <c r="C343" s="3"/>
      <c r="D343" s="3"/>
      <c r="E343" s="3"/>
    </row>
    <row r="344" spans="1:5" ht="12.75">
      <c r="A344" s="2"/>
      <c r="B344" s="3"/>
      <c r="C344" s="3"/>
      <c r="D344" s="3"/>
      <c r="E344" s="3"/>
    </row>
    <row r="345" spans="1:5" ht="12.75">
      <c r="A345" s="2"/>
      <c r="B345" s="3"/>
      <c r="C345" s="3"/>
      <c r="D345" s="3"/>
      <c r="E345" s="3"/>
    </row>
    <row r="346" spans="1:5" ht="12.75">
      <c r="A346" s="2"/>
      <c r="B346" s="3"/>
      <c r="C346" s="3"/>
      <c r="D346" s="3"/>
      <c r="E346" s="3"/>
    </row>
    <row r="347" spans="1:5" ht="12.75">
      <c r="A347" s="2"/>
      <c r="B347" s="3"/>
      <c r="C347" s="3"/>
      <c r="D347" s="3"/>
      <c r="E347" s="3"/>
    </row>
    <row r="348" spans="1:5" ht="12.75">
      <c r="A348" s="2"/>
      <c r="B348" s="3"/>
      <c r="C348" s="3"/>
      <c r="D348" s="3"/>
      <c r="E348" s="3"/>
    </row>
    <row r="349" spans="1:5" ht="12.75">
      <c r="A349" s="2"/>
      <c r="B349" s="3"/>
      <c r="C349" s="3"/>
      <c r="D349" s="3"/>
      <c r="E349" s="3"/>
    </row>
    <row r="350" spans="1:5" ht="12.75">
      <c r="A350" s="2"/>
      <c r="B350" s="3"/>
      <c r="C350" s="3"/>
      <c r="D350" s="3"/>
      <c r="E350" s="3"/>
    </row>
    <row r="351" spans="1:5" ht="12.75">
      <c r="A351" s="2"/>
      <c r="B351" s="3"/>
      <c r="C351" s="3"/>
      <c r="D351" s="3"/>
      <c r="E351" s="3"/>
    </row>
    <row r="352" spans="1:5" ht="12.75">
      <c r="A352" s="2"/>
      <c r="B352" s="3"/>
      <c r="C352" s="3"/>
      <c r="D352" s="3"/>
      <c r="E352" s="3"/>
    </row>
    <row r="353" spans="1:5" ht="12.75">
      <c r="A353" s="2"/>
      <c r="B353" s="3"/>
      <c r="C353" s="3"/>
      <c r="D353" s="3"/>
      <c r="E353" s="3"/>
    </row>
    <row r="354" spans="1:5" ht="12.75">
      <c r="A354" s="2"/>
      <c r="B354" s="3"/>
      <c r="C354" s="3"/>
      <c r="D354" s="3"/>
      <c r="E354" s="3"/>
    </row>
    <row r="355" spans="1:5" ht="12.75">
      <c r="A355" s="2"/>
      <c r="B355" s="3"/>
      <c r="C355" s="3"/>
      <c r="D355" s="3"/>
      <c r="E355" s="3"/>
    </row>
    <row r="356" spans="1:5" ht="12.75">
      <c r="A356" s="2"/>
      <c r="B356" s="3"/>
      <c r="C356" s="3"/>
      <c r="D356" s="3"/>
      <c r="E356" s="3"/>
    </row>
    <row r="357" spans="1:5" ht="12.75">
      <c r="A357" s="2"/>
      <c r="B357" s="3"/>
      <c r="C357" s="3"/>
      <c r="D357" s="3"/>
      <c r="E357" s="3"/>
    </row>
    <row r="358" spans="1:5" ht="12.75">
      <c r="A358" s="2"/>
      <c r="B358" s="3"/>
      <c r="C358" s="3"/>
      <c r="D358" s="3"/>
      <c r="E358" s="3"/>
    </row>
    <row r="359" spans="1:5" ht="12.75">
      <c r="A359" s="2"/>
      <c r="B359" s="3"/>
      <c r="C359" s="3"/>
      <c r="D359" s="3"/>
      <c r="E359" s="3"/>
    </row>
    <row r="360" spans="1:5" ht="12.75">
      <c r="A360" s="2"/>
      <c r="B360" s="3"/>
      <c r="C360" s="3"/>
      <c r="D360" s="3"/>
      <c r="E360" s="3"/>
    </row>
    <row r="361" spans="1:5" ht="12.75">
      <c r="A361" s="2"/>
      <c r="B361" s="3"/>
      <c r="C361" s="3"/>
      <c r="D361" s="3"/>
      <c r="E361" s="3"/>
    </row>
    <row r="362" spans="1:5" ht="12.75">
      <c r="A362" s="2"/>
      <c r="B362" s="3"/>
      <c r="C362" s="3"/>
      <c r="D362" s="3"/>
      <c r="E362" s="3"/>
    </row>
    <row r="363" spans="1:5" ht="12.75">
      <c r="A363" s="2"/>
      <c r="B363" s="3"/>
      <c r="C363" s="3"/>
      <c r="D363" s="3"/>
      <c r="E363" s="3"/>
    </row>
    <row r="364" spans="1:5" ht="12.75">
      <c r="A364" s="2"/>
      <c r="B364" s="3"/>
      <c r="C364" s="3"/>
      <c r="D364" s="3"/>
      <c r="E364" s="3"/>
    </row>
    <row r="365" spans="1:5" ht="12.75">
      <c r="A365" s="2"/>
      <c r="B365" s="3"/>
      <c r="C365" s="3"/>
      <c r="D365" s="3"/>
      <c r="E365" s="3"/>
    </row>
    <row r="366" spans="1:5" ht="12.75">
      <c r="A366" s="2"/>
      <c r="B366" s="3"/>
      <c r="C366" s="3"/>
      <c r="D366" s="3"/>
      <c r="E366" s="3"/>
    </row>
    <row r="367" spans="1:5" ht="12.75">
      <c r="A367" s="2"/>
      <c r="B367" s="3"/>
      <c r="C367" s="3"/>
      <c r="D367" s="3"/>
      <c r="E367" s="3"/>
    </row>
    <row r="368" spans="1:5" ht="12.75">
      <c r="A368" s="2"/>
      <c r="B368" s="3"/>
      <c r="C368" s="3"/>
      <c r="D368" s="3"/>
      <c r="E368" s="3"/>
    </row>
    <row r="369" spans="1:5" ht="12.75">
      <c r="A369" s="2"/>
      <c r="B369" s="3"/>
      <c r="C369" s="3"/>
      <c r="D369" s="3"/>
      <c r="E369" s="3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</sheetData>
  <mergeCells count="20">
    <mergeCell ref="F17:I17"/>
    <mergeCell ref="A8:AW15"/>
    <mergeCell ref="J17:M17"/>
    <mergeCell ref="N17:Q17"/>
    <mergeCell ref="R17:V17"/>
    <mergeCell ref="W17:AA17"/>
    <mergeCell ref="A17:A18"/>
    <mergeCell ref="B17:B18"/>
    <mergeCell ref="C17:C18"/>
    <mergeCell ref="D17:D18"/>
    <mergeCell ref="AV17:AV18"/>
    <mergeCell ref="AL17:AP17"/>
    <mergeCell ref="E1:AW1"/>
    <mergeCell ref="D2:AW2"/>
    <mergeCell ref="D3:AW3"/>
    <mergeCell ref="D4:AW4"/>
    <mergeCell ref="AB17:AF17"/>
    <mergeCell ref="AG17:AK17"/>
    <mergeCell ref="F5:I5"/>
    <mergeCell ref="E17:E18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17"/>
  <sheetViews>
    <sheetView tabSelected="1" view="pageBreakPreview" zoomScale="75" zoomScaleNormal="75" zoomScaleSheetLayoutView="75" workbookViewId="0" topLeftCell="A302">
      <selection activeCell="A312" sqref="A312"/>
    </sheetView>
  </sheetViews>
  <sheetFormatPr defaultColWidth="9.00390625" defaultRowHeight="12.75"/>
  <cols>
    <col min="1" max="1" width="48.00390625" style="0" customWidth="1"/>
    <col min="2" max="2" width="7.75390625" style="1" customWidth="1"/>
    <col min="3" max="3" width="7.625" style="1" customWidth="1"/>
    <col min="4" max="4" width="6.75390625" style="1" customWidth="1"/>
    <col min="5" max="5" width="11.75390625" style="1" customWidth="1"/>
    <col min="6" max="6" width="6.625" style="1" customWidth="1"/>
    <col min="7" max="14" width="9.125" style="0" hidden="1" customWidth="1"/>
    <col min="15" max="15" width="0.2421875" style="0" hidden="1" customWidth="1"/>
    <col min="16" max="18" width="9.125" style="0" hidden="1" customWidth="1"/>
    <col min="19" max="19" width="11.625" style="0" hidden="1" customWidth="1"/>
    <col min="20" max="20" width="9.125" style="0" hidden="1" customWidth="1"/>
    <col min="21" max="21" width="11.00390625" style="0" hidden="1" customWidth="1"/>
    <col min="22" max="22" width="10.75390625" style="0" hidden="1" customWidth="1"/>
    <col min="23" max="24" width="0.12890625" style="0" hidden="1" customWidth="1"/>
    <col min="25" max="25" width="11.75390625" style="0" hidden="1" customWidth="1"/>
    <col min="26" max="26" width="10.125" style="0" hidden="1" customWidth="1"/>
    <col min="27" max="27" width="11.75390625" style="0" hidden="1" customWidth="1"/>
    <col min="28" max="28" width="9.125" style="0" hidden="1" customWidth="1"/>
    <col min="29" max="29" width="10.375" style="0" hidden="1" customWidth="1"/>
    <col min="30" max="30" width="10.125" style="0" hidden="1" customWidth="1"/>
    <col min="31" max="31" width="9.125" style="0" hidden="1" customWidth="1"/>
    <col min="32" max="32" width="9.875" style="0" hidden="1" customWidth="1"/>
    <col min="33" max="33" width="7.375" style="0" hidden="1" customWidth="1"/>
    <col min="34" max="34" width="11.25390625" style="0" hidden="1" customWidth="1"/>
    <col min="35" max="35" width="10.875" style="0" hidden="1" customWidth="1"/>
    <col min="36" max="36" width="10.75390625" style="0" hidden="1" customWidth="1"/>
    <col min="37" max="37" width="11.125" style="0" hidden="1" customWidth="1"/>
    <col min="38" max="38" width="8.25390625" style="0" hidden="1" customWidth="1"/>
    <col min="39" max="39" width="10.00390625" style="0" hidden="1" customWidth="1"/>
    <col min="40" max="41" width="9.125" style="0" hidden="1" customWidth="1"/>
    <col min="42" max="42" width="10.25390625" style="0" hidden="1" customWidth="1"/>
    <col min="43" max="43" width="9.125" style="0" hidden="1" customWidth="1"/>
    <col min="44" max="44" width="14.00390625" style="0" hidden="1" customWidth="1"/>
    <col min="45" max="45" width="0.2421875" style="0" hidden="1" customWidth="1"/>
    <col min="46" max="48" width="9.125" style="0" hidden="1" customWidth="1"/>
    <col min="49" max="49" width="15.875" style="298" customWidth="1"/>
    <col min="50" max="50" width="12.00390625" style="0" hidden="1" customWidth="1"/>
  </cols>
  <sheetData>
    <row r="1" spans="5:50" ht="12.75">
      <c r="E1" s="325" t="s">
        <v>237</v>
      </c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</row>
    <row r="2" spans="5:50" ht="12.75">
      <c r="E2" s="325" t="s">
        <v>83</v>
      </c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</row>
    <row r="3" spans="5:50" ht="12.75">
      <c r="E3" s="325" t="s">
        <v>376</v>
      </c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</row>
    <row r="4" spans="5:50" ht="12.75">
      <c r="E4" s="325" t="s">
        <v>388</v>
      </c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</row>
    <row r="5" spans="7:38" ht="9.75" customHeight="1">
      <c r="G5" s="329"/>
      <c r="H5" s="329"/>
      <c r="I5" s="329"/>
      <c r="J5" s="329"/>
      <c r="AI5" s="6"/>
      <c r="AJ5" s="6"/>
      <c r="AK5" s="6"/>
      <c r="AL5" s="6"/>
    </row>
    <row r="6" ht="12.75" hidden="1"/>
    <row r="7" ht="12.75" hidden="1"/>
    <row r="8" spans="1:50" ht="12.75" customHeight="1">
      <c r="A8" s="314" t="s">
        <v>15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</row>
    <row r="9" spans="1:50" ht="12.75" customHeight="1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</row>
    <row r="10" spans="1:50" ht="39.75" customHeight="1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</row>
    <row r="11" spans="45:49" ht="13.5" thickBot="1">
      <c r="AS11" s="321" t="s">
        <v>58</v>
      </c>
      <c r="AT11" s="321"/>
      <c r="AU11" s="321"/>
      <c r="AV11" s="321"/>
      <c r="AW11" s="321"/>
    </row>
    <row r="12" spans="1:50" ht="16.5" thickBot="1">
      <c r="A12" s="343" t="s">
        <v>84</v>
      </c>
      <c r="B12" s="345" t="s">
        <v>377</v>
      </c>
      <c r="C12" s="345" t="s">
        <v>378</v>
      </c>
      <c r="D12" s="345" t="s">
        <v>86</v>
      </c>
      <c r="E12" s="345" t="s">
        <v>87</v>
      </c>
      <c r="F12" s="353" t="s">
        <v>88</v>
      </c>
      <c r="G12" s="340" t="s">
        <v>379</v>
      </c>
      <c r="H12" s="341"/>
      <c r="I12" s="341"/>
      <c r="J12" s="342"/>
      <c r="K12" s="340" t="s">
        <v>90</v>
      </c>
      <c r="L12" s="341"/>
      <c r="M12" s="341"/>
      <c r="N12" s="357"/>
      <c r="O12" s="340" t="s">
        <v>380</v>
      </c>
      <c r="P12" s="341"/>
      <c r="Q12" s="341"/>
      <c r="R12" s="342"/>
      <c r="S12" s="355" t="s">
        <v>90</v>
      </c>
      <c r="T12" s="356"/>
      <c r="U12" s="356"/>
      <c r="V12" s="356"/>
      <c r="W12" s="358"/>
      <c r="X12" s="355" t="s">
        <v>89</v>
      </c>
      <c r="Y12" s="356"/>
      <c r="Z12" s="356"/>
      <c r="AA12" s="356"/>
      <c r="AB12" s="356"/>
      <c r="AC12" s="355" t="s">
        <v>375</v>
      </c>
      <c r="AD12" s="356"/>
      <c r="AE12" s="356"/>
      <c r="AF12" s="356"/>
      <c r="AG12" s="356"/>
      <c r="AH12" s="355" t="s">
        <v>89</v>
      </c>
      <c r="AI12" s="356"/>
      <c r="AJ12" s="356"/>
      <c r="AK12" s="356"/>
      <c r="AL12" s="356"/>
      <c r="AM12" s="347" t="s">
        <v>375</v>
      </c>
      <c r="AN12" s="348"/>
      <c r="AO12" s="348"/>
      <c r="AP12" s="348"/>
      <c r="AQ12" s="348"/>
      <c r="AR12" s="349" t="s">
        <v>29</v>
      </c>
      <c r="AS12" s="349"/>
      <c r="AT12" s="349"/>
      <c r="AU12" s="349"/>
      <c r="AV12" s="349"/>
      <c r="AW12" s="349"/>
      <c r="AX12" s="350"/>
    </row>
    <row r="13" spans="1:50" ht="75" customHeight="1" thickBot="1">
      <c r="A13" s="344"/>
      <c r="B13" s="346"/>
      <c r="C13" s="346"/>
      <c r="D13" s="346"/>
      <c r="E13" s="346"/>
      <c r="F13" s="354"/>
      <c r="G13" s="13" t="s">
        <v>91</v>
      </c>
      <c r="H13" s="14" t="s">
        <v>92</v>
      </c>
      <c r="I13" s="14" t="s">
        <v>93</v>
      </c>
      <c r="J13" s="15" t="s">
        <v>94</v>
      </c>
      <c r="K13" s="13" t="s">
        <v>91</v>
      </c>
      <c r="L13" s="14" t="s">
        <v>92</v>
      </c>
      <c r="M13" s="14" t="s">
        <v>93</v>
      </c>
      <c r="N13" s="16" t="s">
        <v>94</v>
      </c>
      <c r="O13" s="13" t="s">
        <v>91</v>
      </c>
      <c r="P13" s="14" t="s">
        <v>92</v>
      </c>
      <c r="Q13" s="14" t="s">
        <v>93</v>
      </c>
      <c r="R13" s="15" t="s">
        <v>94</v>
      </c>
      <c r="S13" s="17" t="s">
        <v>91</v>
      </c>
      <c r="T13" s="14" t="s">
        <v>92</v>
      </c>
      <c r="U13" s="14" t="s">
        <v>93</v>
      </c>
      <c r="V13" s="14" t="s">
        <v>94</v>
      </c>
      <c r="W13" s="18" t="s">
        <v>355</v>
      </c>
      <c r="X13" s="19" t="s">
        <v>91</v>
      </c>
      <c r="Y13" s="20" t="s">
        <v>92</v>
      </c>
      <c r="Z13" s="20" t="s">
        <v>93</v>
      </c>
      <c r="AA13" s="20" t="s">
        <v>94</v>
      </c>
      <c r="AB13" s="21" t="s">
        <v>355</v>
      </c>
      <c r="AC13" s="19" t="s">
        <v>91</v>
      </c>
      <c r="AD13" s="20" t="s">
        <v>92</v>
      </c>
      <c r="AE13" s="20" t="s">
        <v>93</v>
      </c>
      <c r="AF13" s="20" t="s">
        <v>94</v>
      </c>
      <c r="AG13" s="22" t="s">
        <v>355</v>
      </c>
      <c r="AH13" s="19" t="s">
        <v>91</v>
      </c>
      <c r="AI13" s="20" t="s">
        <v>92</v>
      </c>
      <c r="AJ13" s="20" t="s">
        <v>93</v>
      </c>
      <c r="AK13" s="20" t="s">
        <v>94</v>
      </c>
      <c r="AL13" s="22" t="s">
        <v>355</v>
      </c>
      <c r="AM13" s="19" t="s">
        <v>91</v>
      </c>
      <c r="AN13" s="20" t="s">
        <v>92</v>
      </c>
      <c r="AO13" s="20" t="s">
        <v>93</v>
      </c>
      <c r="AP13" s="20" t="s">
        <v>94</v>
      </c>
      <c r="AQ13" s="22" t="s">
        <v>355</v>
      </c>
      <c r="AR13" s="351"/>
      <c r="AS13" s="351"/>
      <c r="AT13" s="351"/>
      <c r="AU13" s="351"/>
      <c r="AV13" s="351"/>
      <c r="AW13" s="351"/>
      <c r="AX13" s="352"/>
    </row>
    <row r="14" spans="1:50" ht="1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5">
        <v>6</v>
      </c>
      <c r="G14" s="26">
        <v>7</v>
      </c>
      <c r="H14" s="27">
        <v>8</v>
      </c>
      <c r="I14" s="27">
        <v>9</v>
      </c>
      <c r="J14" s="28">
        <v>10</v>
      </c>
      <c r="K14" s="29"/>
      <c r="L14" s="30"/>
      <c r="M14" s="30"/>
      <c r="N14" s="31"/>
      <c r="O14" s="29"/>
      <c r="P14" s="30"/>
      <c r="Q14" s="30"/>
      <c r="R14" s="32"/>
      <c r="S14" s="33"/>
      <c r="T14" s="30"/>
      <c r="U14" s="30"/>
      <c r="V14" s="30"/>
      <c r="W14" s="34"/>
      <c r="X14" s="33"/>
      <c r="Y14" s="30"/>
      <c r="Z14" s="30"/>
      <c r="AA14" s="30"/>
      <c r="AB14" s="35"/>
      <c r="AC14" s="29"/>
      <c r="AD14" s="30"/>
      <c r="AE14" s="30"/>
      <c r="AF14" s="30"/>
      <c r="AG14" s="31"/>
      <c r="AH14" s="29"/>
      <c r="AI14" s="30"/>
      <c r="AJ14" s="30"/>
      <c r="AK14" s="30"/>
      <c r="AL14" s="31"/>
      <c r="AM14" s="36"/>
      <c r="AN14" s="23"/>
      <c r="AO14" s="23"/>
      <c r="AP14" s="23"/>
      <c r="AQ14" s="37"/>
      <c r="AR14" s="36"/>
      <c r="AS14" s="23"/>
      <c r="AT14" s="23"/>
      <c r="AU14" s="23"/>
      <c r="AV14" s="38"/>
      <c r="AW14" s="51"/>
      <c r="AX14" s="30"/>
    </row>
    <row r="15" spans="1:50" ht="31.5">
      <c r="A15" s="39" t="s">
        <v>381</v>
      </c>
      <c r="B15" s="132">
        <v>903</v>
      </c>
      <c r="C15" s="40"/>
      <c r="D15" s="40"/>
      <c r="E15" s="40"/>
      <c r="F15" s="40"/>
      <c r="G15" s="41">
        <f>G17+G51+G59+G123+G138+G150+G118</f>
        <v>64075.7</v>
      </c>
      <c r="H15" s="42">
        <f>H17+H51+H59+H123+H138+H150+H118</f>
        <v>41219.2</v>
      </c>
      <c r="I15" s="43"/>
      <c r="J15" s="44">
        <f>J17+J59+J150</f>
        <v>22856.5</v>
      </c>
      <c r="K15" s="45">
        <f>SUM(L15:N15)</f>
        <v>1882.5000000000005</v>
      </c>
      <c r="L15" s="46">
        <f aca="true" t="shared" si="0" ref="L15:R15">L17+L51+L59+L118+L123+L138+L150</f>
        <v>312.50000000000045</v>
      </c>
      <c r="M15" s="46">
        <f t="shared" si="0"/>
        <v>0</v>
      </c>
      <c r="N15" s="46">
        <f t="shared" si="0"/>
        <v>1570</v>
      </c>
      <c r="O15" s="45">
        <f t="shared" si="0"/>
        <v>65958.2</v>
      </c>
      <c r="P15" s="46">
        <f t="shared" si="0"/>
        <v>41531.7</v>
      </c>
      <c r="Q15" s="46">
        <f t="shared" si="0"/>
        <v>0</v>
      </c>
      <c r="R15" s="47">
        <f t="shared" si="0"/>
        <v>24426.5</v>
      </c>
      <c r="S15" s="48">
        <f>SUM(T15:W15)</f>
        <v>30225.432</v>
      </c>
      <c r="T15" s="46">
        <f>T17+T51+T59+T105+T123+T138+T150+T173</f>
        <v>4519.3150000000005</v>
      </c>
      <c r="U15" s="46">
        <f>U17+U51+U59+U105+U123+U138+U150+U173</f>
        <v>1460.9170000000001</v>
      </c>
      <c r="V15" s="46">
        <f>V17+V51+V59+V105+V123+V138+V150+V173</f>
        <v>5249.399999999999</v>
      </c>
      <c r="W15" s="46">
        <f>W17+W51+W59+W105+W123+W138+W150+W173</f>
        <v>18995.8</v>
      </c>
      <c r="X15" s="48">
        <f>SUM(Y15:AB15)</f>
        <v>96183.632</v>
      </c>
      <c r="Y15" s="46">
        <f>Y17+Y51+Y59+Y105+Y123+Y138+Y150+Y173</f>
        <v>46051.015</v>
      </c>
      <c r="Z15" s="46">
        <f>Z17+Z51+Z59+Z105+Z123+Z138+Z150</f>
        <v>1460.9170000000001</v>
      </c>
      <c r="AA15" s="46">
        <f>AA17+AA51+AA59+AA105+AA123+AA138+AA150</f>
        <v>29675.9</v>
      </c>
      <c r="AB15" s="49">
        <f>AB17+AB51+AB59+AB105+AB123+AB138+AB150</f>
        <v>18995.8</v>
      </c>
      <c r="AC15" s="45">
        <f>SUM(AD15:AG15)</f>
        <v>14471.417</v>
      </c>
      <c r="AD15" s="46">
        <f>AD17+AD51+AD59+AD105+AD123+AD138+AD150+AD173</f>
        <v>6979.2</v>
      </c>
      <c r="AE15" s="46">
        <f>AE17+AE51+AE59+AE105+AE123+AE138+AE150+AE173</f>
        <v>-412.319</v>
      </c>
      <c r="AF15" s="46">
        <f>AF17+AF51+AF59+AF105+AF123+AF138+AF150+AF173</f>
        <v>7904.536</v>
      </c>
      <c r="AG15" s="50">
        <f>AG17+AG51+AG59+AG105+AG123+AG138+AG150+AG173</f>
        <v>0</v>
      </c>
      <c r="AH15" s="45">
        <f>SUM(AI15:AL15)</f>
        <v>110655.049</v>
      </c>
      <c r="AI15" s="46">
        <f>Y15+AD15</f>
        <v>53030.215</v>
      </c>
      <c r="AJ15" s="46">
        <f aca="true" t="shared" si="1" ref="AJ15:AL30">Z15+AE15</f>
        <v>1048.5980000000002</v>
      </c>
      <c r="AK15" s="46">
        <f t="shared" si="1"/>
        <v>37580.436</v>
      </c>
      <c r="AL15" s="50">
        <f t="shared" si="1"/>
        <v>18995.8</v>
      </c>
      <c r="AM15" s="45">
        <f>SUM(AN15:AQ15)</f>
        <v>-4714.241</v>
      </c>
      <c r="AN15" s="46">
        <f>AN59+AN28+AN105</f>
        <v>657.5</v>
      </c>
      <c r="AO15" s="46">
        <f>AO138</f>
        <v>-480</v>
      </c>
      <c r="AP15" s="46">
        <f>AP17+AP105+AP150</f>
        <v>-4891.741</v>
      </c>
      <c r="AQ15" s="46">
        <f>AQ17+AQ105+AQ150</f>
        <v>0</v>
      </c>
      <c r="AR15" s="45">
        <f>SUM(AS15:AV15)</f>
        <v>105940.808</v>
      </c>
      <c r="AS15" s="46">
        <f>AI15+AN15</f>
        <v>53687.715</v>
      </c>
      <c r="AT15" s="46">
        <f>AJ15+AO15</f>
        <v>568.5980000000002</v>
      </c>
      <c r="AU15" s="46">
        <f>AK15+AP15</f>
        <v>32688.695</v>
      </c>
      <c r="AV15" s="50">
        <f>AL15+AQ15</f>
        <v>18995.8</v>
      </c>
      <c r="AW15" s="299">
        <f>AW17+AW51+AW59+AW105+AW123+AW138+AW150+AW173</f>
        <v>101072.4</v>
      </c>
      <c r="AX15" s="155">
        <f>AW15/AR15*100</f>
        <v>95.40459612126045</v>
      </c>
    </row>
    <row r="16" spans="1:50" ht="7.5" customHeight="1">
      <c r="A16" s="52"/>
      <c r="B16" s="280"/>
      <c r="C16" s="54"/>
      <c r="D16" s="54"/>
      <c r="E16" s="54"/>
      <c r="F16" s="54"/>
      <c r="G16" s="55"/>
      <c r="H16" s="56"/>
      <c r="I16" s="56"/>
      <c r="J16" s="57"/>
      <c r="K16" s="58">
        <f aca="true" t="shared" si="2" ref="K16:K100">SUM(L16:N16)</f>
        <v>0</v>
      </c>
      <c r="L16" s="30"/>
      <c r="M16" s="30"/>
      <c r="N16" s="31"/>
      <c r="O16" s="29"/>
      <c r="P16" s="30"/>
      <c r="Q16" s="30"/>
      <c r="R16" s="32"/>
      <c r="S16" s="33"/>
      <c r="T16" s="30"/>
      <c r="U16" s="30"/>
      <c r="V16" s="30"/>
      <c r="W16" s="34"/>
      <c r="X16" s="59"/>
      <c r="Y16" s="30"/>
      <c r="Z16" s="30"/>
      <c r="AA16" s="30"/>
      <c r="AB16" s="35"/>
      <c r="AC16" s="58"/>
      <c r="AD16" s="30"/>
      <c r="AE16" s="30"/>
      <c r="AF16" s="30"/>
      <c r="AG16" s="31"/>
      <c r="AH16" s="29"/>
      <c r="AI16" s="30"/>
      <c r="AJ16" s="30"/>
      <c r="AK16" s="30"/>
      <c r="AL16" s="31"/>
      <c r="AM16" s="60">
        <f aca="true" t="shared" si="3" ref="AM16:AM79">SUM(AN16:AQ16)</f>
        <v>0</v>
      </c>
      <c r="AN16" s="30"/>
      <c r="AO16" s="30"/>
      <c r="AP16" s="30"/>
      <c r="AQ16" s="32"/>
      <c r="AR16" s="60"/>
      <c r="AS16" s="61"/>
      <c r="AT16" s="61"/>
      <c r="AU16" s="61"/>
      <c r="AV16" s="62"/>
      <c r="AW16" s="51"/>
      <c r="AX16" s="155"/>
    </row>
    <row r="17" spans="1:50" ht="15.75">
      <c r="A17" s="63" t="s">
        <v>382</v>
      </c>
      <c r="B17" s="12">
        <v>903</v>
      </c>
      <c r="C17" s="71" t="s">
        <v>96</v>
      </c>
      <c r="D17" s="12"/>
      <c r="E17" s="12"/>
      <c r="F17" s="275"/>
      <c r="G17" s="58">
        <f>SUM(H17:J17)</f>
        <v>13661.6</v>
      </c>
      <c r="H17" s="63">
        <f>H18+H22+H28+H31+H35</f>
        <v>11524</v>
      </c>
      <c r="I17" s="63"/>
      <c r="J17" s="65">
        <f>J18+J22+J35</f>
        <v>2137.6</v>
      </c>
      <c r="K17" s="58">
        <f t="shared" si="2"/>
        <v>-160.1</v>
      </c>
      <c r="L17" s="65">
        <f aca="true" t="shared" si="4" ref="L17:R17">L18+L22+L35</f>
        <v>-160.1</v>
      </c>
      <c r="M17" s="65">
        <f t="shared" si="4"/>
        <v>0</v>
      </c>
      <c r="N17" s="64">
        <f t="shared" si="4"/>
        <v>0</v>
      </c>
      <c r="O17" s="58">
        <f>SUM(P17:R17)</f>
        <v>13501.5</v>
      </c>
      <c r="P17" s="63">
        <f>P18+P22+P35+P31+P28</f>
        <v>11363.9</v>
      </c>
      <c r="Q17" s="63">
        <f t="shared" si="4"/>
        <v>0</v>
      </c>
      <c r="R17" s="65">
        <f t="shared" si="4"/>
        <v>2137.6</v>
      </c>
      <c r="S17" s="66">
        <f>SUM(T17:W17)</f>
        <v>3144.884</v>
      </c>
      <c r="T17" s="63">
        <f>T18+T35</f>
        <v>2974</v>
      </c>
      <c r="U17" s="63">
        <f aca="true" t="shared" si="5" ref="T17:U20">U18</f>
        <v>15.284</v>
      </c>
      <c r="V17" s="63">
        <f>V18+V35</f>
        <v>155.59999999999977</v>
      </c>
      <c r="W17" s="67"/>
      <c r="X17" s="59">
        <f aca="true" t="shared" si="6" ref="X17:X92">SUM(Y17:AB17)</f>
        <v>16646.384</v>
      </c>
      <c r="Y17" s="63">
        <f>P17+T17</f>
        <v>14337.9</v>
      </c>
      <c r="Z17" s="63">
        <f>Q17+U17</f>
        <v>15.284</v>
      </c>
      <c r="AA17" s="63">
        <f>R17+V17</f>
        <v>2293.2</v>
      </c>
      <c r="AB17" s="35"/>
      <c r="AC17" s="58">
        <f aca="true" t="shared" si="7" ref="AC17:AC79">SUM(AD17:AG17)</f>
        <v>262.29999999999995</v>
      </c>
      <c r="AD17" s="63">
        <f>AD18+AD22+AD25+AD28+AD31+AD35</f>
        <v>262.29999999999995</v>
      </c>
      <c r="AE17" s="63">
        <f>AE18+AE22+AE25+AE28+AE31+AE35</f>
        <v>0</v>
      </c>
      <c r="AF17" s="63">
        <f>AF18+AF22+AF25+AF28+AF31+AF35</f>
        <v>0</v>
      </c>
      <c r="AG17" s="64">
        <f>AG18+AG22+AG25+AG28+AG31+AG35</f>
        <v>0</v>
      </c>
      <c r="AH17" s="58">
        <f aca="true" t="shared" si="8" ref="AH17:AH79">SUM(AI17:AL17)</f>
        <v>16908.683999999997</v>
      </c>
      <c r="AI17" s="63">
        <f aca="true" t="shared" si="9" ref="AI17:AL79">Y17+AD17</f>
        <v>14600.199999999999</v>
      </c>
      <c r="AJ17" s="63">
        <f t="shared" si="1"/>
        <v>15.284</v>
      </c>
      <c r="AK17" s="63">
        <f t="shared" si="1"/>
        <v>2293.2</v>
      </c>
      <c r="AL17" s="64">
        <f t="shared" si="1"/>
        <v>0</v>
      </c>
      <c r="AM17" s="60">
        <f t="shared" si="3"/>
        <v>31.219</v>
      </c>
      <c r="AN17" s="30"/>
      <c r="AO17" s="30"/>
      <c r="AP17" s="63">
        <f>AP18+AP22+AP25+AP28</f>
        <v>31.219</v>
      </c>
      <c r="AQ17" s="32"/>
      <c r="AR17" s="60">
        <f aca="true" t="shared" si="10" ref="AR17:AR79">SUM(AS17:AV17)</f>
        <v>16939.903</v>
      </c>
      <c r="AS17" s="68">
        <f aca="true" t="shared" si="11" ref="AS17:AS79">AI17+AN17</f>
        <v>14600.199999999999</v>
      </c>
      <c r="AT17" s="68">
        <f aca="true" t="shared" si="12" ref="AT17:AT79">AJ17+AO17</f>
        <v>15.284</v>
      </c>
      <c r="AU17" s="68">
        <f aca="true" t="shared" si="13" ref="AU17:AU79">AK17+AP17</f>
        <v>2324.419</v>
      </c>
      <c r="AV17" s="69">
        <f aca="true" t="shared" si="14" ref="AV17:AV79">AL17+AQ17</f>
        <v>0</v>
      </c>
      <c r="AW17" s="300">
        <f>AW18+AW25+AW35</f>
        <v>15299.099999999999</v>
      </c>
      <c r="AX17" s="155">
        <f aca="true" t="shared" si="15" ref="AX17:AX79">AW17/AR17*100</f>
        <v>90.31397641415066</v>
      </c>
    </row>
    <row r="18" spans="1:50" ht="81.75" customHeight="1">
      <c r="A18" s="70" t="s">
        <v>97</v>
      </c>
      <c r="B18" s="12">
        <v>903</v>
      </c>
      <c r="C18" s="71" t="s">
        <v>96</v>
      </c>
      <c r="D18" s="71" t="s">
        <v>98</v>
      </c>
      <c r="E18" s="71"/>
      <c r="F18" s="281"/>
      <c r="G18" s="58">
        <f aca="true" t="shared" si="16" ref="G18:G135">SUM(H18:J18)</f>
        <v>9697</v>
      </c>
      <c r="H18" s="63">
        <f>H19</f>
        <v>9547.1</v>
      </c>
      <c r="I18" s="63"/>
      <c r="J18" s="65">
        <f>J19</f>
        <v>149.9</v>
      </c>
      <c r="K18" s="58">
        <f t="shared" si="2"/>
        <v>92.9</v>
      </c>
      <c r="L18" s="63">
        <f>L19</f>
        <v>92.9</v>
      </c>
      <c r="M18" s="63"/>
      <c r="N18" s="64"/>
      <c r="O18" s="58">
        <f aca="true" t="shared" si="17" ref="O18:O99">SUM(P18:R18)</f>
        <v>9789.9</v>
      </c>
      <c r="P18" s="63">
        <f aca="true" t="shared" si="18" ref="P18:R38">H18+L18</f>
        <v>9640</v>
      </c>
      <c r="Q18" s="63">
        <f t="shared" si="18"/>
        <v>0</v>
      </c>
      <c r="R18" s="65">
        <f t="shared" si="18"/>
        <v>149.9</v>
      </c>
      <c r="S18" s="72">
        <f>SUM(T18:W18)</f>
        <v>285.884</v>
      </c>
      <c r="T18" s="63">
        <f t="shared" si="5"/>
        <v>265</v>
      </c>
      <c r="U18" s="63">
        <f t="shared" si="5"/>
        <v>15.284</v>
      </c>
      <c r="V18" s="63">
        <f>V19</f>
        <v>5.6</v>
      </c>
      <c r="W18" s="67"/>
      <c r="X18" s="59">
        <f t="shared" si="6"/>
        <v>10075.784</v>
      </c>
      <c r="Y18" s="63">
        <f aca="true" t="shared" si="19" ref="Y18:Y94">P18+T18</f>
        <v>9905</v>
      </c>
      <c r="Z18" s="63">
        <f aca="true" t="shared" si="20" ref="Z18:Z94">Q18+U18</f>
        <v>15.284</v>
      </c>
      <c r="AA18" s="63">
        <f aca="true" t="shared" si="21" ref="AA18:AA94">R18+V18</f>
        <v>155.5</v>
      </c>
      <c r="AB18" s="35"/>
      <c r="AC18" s="58">
        <f t="shared" si="7"/>
        <v>1208.473</v>
      </c>
      <c r="AD18" s="30">
        <f aca="true" t="shared" si="22" ref="AD18:AG20">AD19</f>
        <v>1208.473</v>
      </c>
      <c r="AE18" s="30">
        <f t="shared" si="22"/>
        <v>0</v>
      </c>
      <c r="AF18" s="30">
        <f t="shared" si="22"/>
        <v>0</v>
      </c>
      <c r="AG18" s="31">
        <f t="shared" si="22"/>
        <v>0</v>
      </c>
      <c r="AH18" s="29">
        <f t="shared" si="8"/>
        <v>11284.257</v>
      </c>
      <c r="AI18" s="30">
        <f t="shared" si="9"/>
        <v>11113.473</v>
      </c>
      <c r="AJ18" s="30">
        <f t="shared" si="1"/>
        <v>15.284</v>
      </c>
      <c r="AK18" s="30">
        <f t="shared" si="1"/>
        <v>155.5</v>
      </c>
      <c r="AL18" s="31">
        <f t="shared" si="1"/>
        <v>0</v>
      </c>
      <c r="AM18" s="60">
        <f t="shared" si="3"/>
        <v>28</v>
      </c>
      <c r="AN18" s="30"/>
      <c r="AO18" s="30"/>
      <c r="AP18" s="30">
        <f>AP19</f>
        <v>28</v>
      </c>
      <c r="AQ18" s="32"/>
      <c r="AR18" s="60">
        <f t="shared" si="10"/>
        <v>11312.257</v>
      </c>
      <c r="AS18" s="68">
        <f t="shared" si="11"/>
        <v>11113.473</v>
      </c>
      <c r="AT18" s="68">
        <f t="shared" si="12"/>
        <v>15.284</v>
      </c>
      <c r="AU18" s="68">
        <f t="shared" si="13"/>
        <v>183.5</v>
      </c>
      <c r="AV18" s="69">
        <f t="shared" si="14"/>
        <v>0</v>
      </c>
      <c r="AW18" s="300">
        <f>AW19</f>
        <v>10449.3</v>
      </c>
      <c r="AX18" s="155">
        <f t="shared" si="15"/>
        <v>92.37148696321167</v>
      </c>
    </row>
    <row r="19" spans="1:50" ht="75.75" customHeight="1">
      <c r="A19" s="73" t="s">
        <v>99</v>
      </c>
      <c r="B19" s="27">
        <v>903</v>
      </c>
      <c r="C19" s="74" t="s">
        <v>96</v>
      </c>
      <c r="D19" s="74" t="s">
        <v>98</v>
      </c>
      <c r="E19" s="74" t="s">
        <v>100</v>
      </c>
      <c r="F19" s="282"/>
      <c r="G19" s="29">
        <f t="shared" si="16"/>
        <v>9697</v>
      </c>
      <c r="H19" s="30">
        <f>H20</f>
        <v>9547.1</v>
      </c>
      <c r="I19" s="30"/>
      <c r="J19" s="32">
        <f>J20</f>
        <v>149.9</v>
      </c>
      <c r="K19" s="75">
        <f t="shared" si="2"/>
        <v>92.9</v>
      </c>
      <c r="L19" s="30">
        <f>L20</f>
        <v>92.9</v>
      </c>
      <c r="M19" s="30"/>
      <c r="N19" s="31"/>
      <c r="O19" s="75">
        <f t="shared" si="17"/>
        <v>9789.9</v>
      </c>
      <c r="P19" s="30">
        <f t="shared" si="18"/>
        <v>9640</v>
      </c>
      <c r="Q19" s="30">
        <f t="shared" si="18"/>
        <v>0</v>
      </c>
      <c r="R19" s="32">
        <f t="shared" si="18"/>
        <v>149.9</v>
      </c>
      <c r="S19" s="66">
        <f>SUM(T19:W19)</f>
        <v>285.884</v>
      </c>
      <c r="T19" s="30">
        <f t="shared" si="5"/>
        <v>265</v>
      </c>
      <c r="U19" s="30">
        <f t="shared" si="5"/>
        <v>15.284</v>
      </c>
      <c r="V19" s="30">
        <f>V20</f>
        <v>5.6</v>
      </c>
      <c r="W19" s="34"/>
      <c r="X19" s="76">
        <f t="shared" si="6"/>
        <v>10075.784</v>
      </c>
      <c r="Y19" s="8">
        <f t="shared" si="19"/>
        <v>9905</v>
      </c>
      <c r="Z19" s="8">
        <f t="shared" si="20"/>
        <v>15.284</v>
      </c>
      <c r="AA19" s="8">
        <f t="shared" si="21"/>
        <v>155.5</v>
      </c>
      <c r="AB19" s="35"/>
      <c r="AC19" s="58">
        <f t="shared" si="7"/>
        <v>1208.473</v>
      </c>
      <c r="AD19" s="30">
        <f t="shared" si="22"/>
        <v>1208.473</v>
      </c>
      <c r="AE19" s="30">
        <f t="shared" si="22"/>
        <v>0</v>
      </c>
      <c r="AF19" s="30">
        <f t="shared" si="22"/>
        <v>0</v>
      </c>
      <c r="AG19" s="31">
        <f t="shared" si="22"/>
        <v>0</v>
      </c>
      <c r="AH19" s="29">
        <f t="shared" si="8"/>
        <v>11284.257</v>
      </c>
      <c r="AI19" s="30">
        <f t="shared" si="9"/>
        <v>11113.473</v>
      </c>
      <c r="AJ19" s="30">
        <f t="shared" si="1"/>
        <v>15.284</v>
      </c>
      <c r="AK19" s="30">
        <f t="shared" si="1"/>
        <v>155.5</v>
      </c>
      <c r="AL19" s="31">
        <f t="shared" si="1"/>
        <v>0</v>
      </c>
      <c r="AM19" s="60">
        <f t="shared" si="3"/>
        <v>28</v>
      </c>
      <c r="AN19" s="30"/>
      <c r="AO19" s="30"/>
      <c r="AP19" s="30">
        <f>AP20</f>
        <v>28</v>
      </c>
      <c r="AQ19" s="32"/>
      <c r="AR19" s="60">
        <f t="shared" si="10"/>
        <v>11312.257</v>
      </c>
      <c r="AS19" s="61">
        <f t="shared" si="11"/>
        <v>11113.473</v>
      </c>
      <c r="AT19" s="61">
        <f t="shared" si="12"/>
        <v>15.284</v>
      </c>
      <c r="AU19" s="61">
        <f t="shared" si="13"/>
        <v>183.5</v>
      </c>
      <c r="AV19" s="62">
        <f t="shared" si="14"/>
        <v>0</v>
      </c>
      <c r="AW19" s="301">
        <f>AW20</f>
        <v>10449.3</v>
      </c>
      <c r="AX19" s="51">
        <f t="shared" si="15"/>
        <v>92.37148696321167</v>
      </c>
    </row>
    <row r="20" spans="1:50" ht="15.75">
      <c r="A20" s="73" t="s">
        <v>101</v>
      </c>
      <c r="B20" s="27">
        <v>903</v>
      </c>
      <c r="C20" s="74" t="s">
        <v>96</v>
      </c>
      <c r="D20" s="74" t="s">
        <v>98</v>
      </c>
      <c r="E20" s="74" t="s">
        <v>102</v>
      </c>
      <c r="F20" s="282"/>
      <c r="G20" s="29">
        <f t="shared" si="16"/>
        <v>9697</v>
      </c>
      <c r="H20" s="30">
        <f>H21</f>
        <v>9547.1</v>
      </c>
      <c r="I20" s="30"/>
      <c r="J20" s="32">
        <f>J21</f>
        <v>149.9</v>
      </c>
      <c r="K20" s="75">
        <f t="shared" si="2"/>
        <v>92.9</v>
      </c>
      <c r="L20" s="30">
        <f>L21</f>
        <v>92.9</v>
      </c>
      <c r="M20" s="30"/>
      <c r="N20" s="31"/>
      <c r="O20" s="75">
        <f t="shared" si="17"/>
        <v>9789.9</v>
      </c>
      <c r="P20" s="30">
        <f t="shared" si="18"/>
        <v>9640</v>
      </c>
      <c r="Q20" s="30">
        <f t="shared" si="18"/>
        <v>0</v>
      </c>
      <c r="R20" s="32">
        <f t="shared" si="18"/>
        <v>149.9</v>
      </c>
      <c r="S20" s="66">
        <f>SUM(T20:W20)</f>
        <v>285.884</v>
      </c>
      <c r="T20" s="30">
        <f t="shared" si="5"/>
        <v>265</v>
      </c>
      <c r="U20" s="30">
        <f t="shared" si="5"/>
        <v>15.284</v>
      </c>
      <c r="V20" s="30">
        <f>V21</f>
        <v>5.6</v>
      </c>
      <c r="W20" s="34"/>
      <c r="X20" s="76">
        <f t="shared" si="6"/>
        <v>10075.784</v>
      </c>
      <c r="Y20" s="8">
        <f t="shared" si="19"/>
        <v>9905</v>
      </c>
      <c r="Z20" s="8">
        <f t="shared" si="20"/>
        <v>15.284</v>
      </c>
      <c r="AA20" s="8">
        <f t="shared" si="21"/>
        <v>155.5</v>
      </c>
      <c r="AB20" s="35"/>
      <c r="AC20" s="58">
        <f t="shared" si="7"/>
        <v>1208.473</v>
      </c>
      <c r="AD20" s="30">
        <f t="shared" si="22"/>
        <v>1208.473</v>
      </c>
      <c r="AE20" s="30">
        <f t="shared" si="22"/>
        <v>0</v>
      </c>
      <c r="AF20" s="30">
        <f t="shared" si="22"/>
        <v>0</v>
      </c>
      <c r="AG20" s="31">
        <f t="shared" si="22"/>
        <v>0</v>
      </c>
      <c r="AH20" s="29">
        <f t="shared" si="8"/>
        <v>11284.257</v>
      </c>
      <c r="AI20" s="30">
        <f t="shared" si="9"/>
        <v>11113.473</v>
      </c>
      <c r="AJ20" s="30">
        <f t="shared" si="1"/>
        <v>15.284</v>
      </c>
      <c r="AK20" s="30">
        <f t="shared" si="1"/>
        <v>155.5</v>
      </c>
      <c r="AL20" s="31">
        <f t="shared" si="1"/>
        <v>0</v>
      </c>
      <c r="AM20" s="60">
        <f t="shared" si="3"/>
        <v>28</v>
      </c>
      <c r="AN20" s="30"/>
      <c r="AO20" s="30"/>
      <c r="AP20" s="30">
        <f>AP21</f>
        <v>28</v>
      </c>
      <c r="AQ20" s="32"/>
      <c r="AR20" s="60">
        <f t="shared" si="10"/>
        <v>11312.257</v>
      </c>
      <c r="AS20" s="61">
        <f t="shared" si="11"/>
        <v>11113.473</v>
      </c>
      <c r="AT20" s="61">
        <f t="shared" si="12"/>
        <v>15.284</v>
      </c>
      <c r="AU20" s="61">
        <f t="shared" si="13"/>
        <v>183.5</v>
      </c>
      <c r="AV20" s="62">
        <f t="shared" si="14"/>
        <v>0</v>
      </c>
      <c r="AW20" s="301">
        <f>AW21</f>
        <v>10449.3</v>
      </c>
      <c r="AX20" s="51">
        <f t="shared" si="15"/>
        <v>92.37148696321167</v>
      </c>
    </row>
    <row r="21" spans="1:50" ht="30" customHeight="1">
      <c r="A21" s="73" t="s">
        <v>103</v>
      </c>
      <c r="B21" s="27">
        <v>903</v>
      </c>
      <c r="C21" s="74" t="s">
        <v>96</v>
      </c>
      <c r="D21" s="74" t="s">
        <v>98</v>
      </c>
      <c r="E21" s="74" t="s">
        <v>102</v>
      </c>
      <c r="F21" s="282" t="s">
        <v>104</v>
      </c>
      <c r="G21" s="29">
        <f t="shared" si="16"/>
        <v>9697</v>
      </c>
      <c r="H21" s="30">
        <v>9547.1</v>
      </c>
      <c r="I21" s="30"/>
      <c r="J21" s="32">
        <v>149.9</v>
      </c>
      <c r="K21" s="75">
        <f t="shared" si="2"/>
        <v>92.9</v>
      </c>
      <c r="L21" s="30">
        <v>92.9</v>
      </c>
      <c r="M21" s="30"/>
      <c r="N21" s="31"/>
      <c r="O21" s="75">
        <f t="shared" si="17"/>
        <v>9789.9</v>
      </c>
      <c r="P21" s="30">
        <f t="shared" si="18"/>
        <v>9640</v>
      </c>
      <c r="Q21" s="30">
        <f t="shared" si="18"/>
        <v>0</v>
      </c>
      <c r="R21" s="32">
        <f t="shared" si="18"/>
        <v>149.9</v>
      </c>
      <c r="S21" s="66">
        <f>SUM(T21:W21)</f>
        <v>285.884</v>
      </c>
      <c r="T21" s="30">
        <v>265</v>
      </c>
      <c r="U21" s="30">
        <v>15.284</v>
      </c>
      <c r="V21" s="30">
        <f>прил1!U24</f>
        <v>5.6</v>
      </c>
      <c r="W21" s="34"/>
      <c r="X21" s="76">
        <f t="shared" si="6"/>
        <v>10075.784</v>
      </c>
      <c r="Y21" s="8">
        <f t="shared" si="19"/>
        <v>9905</v>
      </c>
      <c r="Z21" s="8">
        <f t="shared" si="20"/>
        <v>15.284</v>
      </c>
      <c r="AA21" s="8">
        <f t="shared" si="21"/>
        <v>155.5</v>
      </c>
      <c r="AB21" s="35"/>
      <c r="AC21" s="58">
        <f t="shared" si="7"/>
        <v>1208.473</v>
      </c>
      <c r="AD21" s="30">
        <f>прил1!AC24</f>
        <v>1208.473</v>
      </c>
      <c r="AE21" s="30">
        <f>прил1!AD24</f>
        <v>0</v>
      </c>
      <c r="AF21" s="30">
        <f>прил1!AE24</f>
        <v>0</v>
      </c>
      <c r="AG21" s="31">
        <f>прил1!AF24</f>
        <v>0</v>
      </c>
      <c r="AH21" s="29">
        <f t="shared" si="8"/>
        <v>11284.257</v>
      </c>
      <c r="AI21" s="30">
        <f t="shared" si="9"/>
        <v>11113.473</v>
      </c>
      <c r="AJ21" s="30">
        <f t="shared" si="1"/>
        <v>15.284</v>
      </c>
      <c r="AK21" s="30">
        <f t="shared" si="1"/>
        <v>155.5</v>
      </c>
      <c r="AL21" s="31">
        <f t="shared" si="1"/>
        <v>0</v>
      </c>
      <c r="AM21" s="60">
        <f t="shared" si="3"/>
        <v>28</v>
      </c>
      <c r="AN21" s="30"/>
      <c r="AO21" s="30"/>
      <c r="AP21" s="30">
        <v>28</v>
      </c>
      <c r="AQ21" s="32"/>
      <c r="AR21" s="60">
        <f t="shared" si="10"/>
        <v>11312.257</v>
      </c>
      <c r="AS21" s="61">
        <f t="shared" si="11"/>
        <v>11113.473</v>
      </c>
      <c r="AT21" s="61">
        <f t="shared" si="12"/>
        <v>15.284</v>
      </c>
      <c r="AU21" s="61">
        <f t="shared" si="13"/>
        <v>183.5</v>
      </c>
      <c r="AV21" s="62">
        <f t="shared" si="14"/>
        <v>0</v>
      </c>
      <c r="AW21" s="301">
        <f>прил1!AV24-95</f>
        <v>10449.3</v>
      </c>
      <c r="AX21" s="51">
        <f t="shared" si="15"/>
        <v>92.37148696321167</v>
      </c>
    </row>
    <row r="22" spans="1:50" ht="15.75" hidden="1">
      <c r="A22" s="70" t="s">
        <v>105</v>
      </c>
      <c r="B22" s="12">
        <v>903</v>
      </c>
      <c r="C22" s="71" t="s">
        <v>96</v>
      </c>
      <c r="D22" s="71" t="s">
        <v>106</v>
      </c>
      <c r="E22" s="71"/>
      <c r="F22" s="281"/>
      <c r="G22" s="58">
        <f t="shared" si="16"/>
        <v>8.5</v>
      </c>
      <c r="H22" s="63"/>
      <c r="I22" s="63"/>
      <c r="J22" s="65">
        <f>J23</f>
        <v>8.5</v>
      </c>
      <c r="K22" s="58">
        <f t="shared" si="2"/>
        <v>0</v>
      </c>
      <c r="L22" s="63"/>
      <c r="M22" s="63"/>
      <c r="N22" s="64"/>
      <c r="O22" s="58">
        <f t="shared" si="17"/>
        <v>8.5</v>
      </c>
      <c r="P22" s="63">
        <f t="shared" si="18"/>
        <v>0</v>
      </c>
      <c r="Q22" s="63">
        <f t="shared" si="18"/>
        <v>0</v>
      </c>
      <c r="R22" s="65">
        <f t="shared" si="18"/>
        <v>8.5</v>
      </c>
      <c r="S22" s="72"/>
      <c r="T22" s="63"/>
      <c r="U22" s="63"/>
      <c r="V22" s="63"/>
      <c r="W22" s="67"/>
      <c r="X22" s="59">
        <f t="shared" si="6"/>
        <v>8.5</v>
      </c>
      <c r="Y22" s="63">
        <f t="shared" si="19"/>
        <v>0</v>
      </c>
      <c r="Z22" s="63">
        <f t="shared" si="20"/>
        <v>0</v>
      </c>
      <c r="AA22" s="63">
        <f t="shared" si="21"/>
        <v>8.5</v>
      </c>
      <c r="AB22" s="35"/>
      <c r="AC22" s="58">
        <f t="shared" si="7"/>
        <v>0</v>
      </c>
      <c r="AD22" s="63"/>
      <c r="AE22" s="63"/>
      <c r="AF22" s="63"/>
      <c r="AG22" s="64"/>
      <c r="AH22" s="58">
        <f t="shared" si="8"/>
        <v>8.5</v>
      </c>
      <c r="AI22" s="63">
        <f t="shared" si="9"/>
        <v>0</v>
      </c>
      <c r="AJ22" s="63">
        <f t="shared" si="1"/>
        <v>0</v>
      </c>
      <c r="AK22" s="63">
        <f t="shared" si="1"/>
        <v>8.5</v>
      </c>
      <c r="AL22" s="64">
        <f t="shared" si="1"/>
        <v>0</v>
      </c>
      <c r="AM22" s="60">
        <f t="shared" si="3"/>
        <v>3.219</v>
      </c>
      <c r="AN22" s="63"/>
      <c r="AO22" s="63"/>
      <c r="AP22" s="63">
        <f>AP23</f>
        <v>3.219</v>
      </c>
      <c r="AQ22" s="65"/>
      <c r="AR22" s="60">
        <f t="shared" si="10"/>
        <v>11.719</v>
      </c>
      <c r="AS22" s="68">
        <f t="shared" si="11"/>
        <v>0</v>
      </c>
      <c r="AT22" s="68">
        <f t="shared" si="12"/>
        <v>0</v>
      </c>
      <c r="AU22" s="68">
        <f t="shared" si="13"/>
        <v>11.719</v>
      </c>
      <c r="AV22" s="69">
        <f t="shared" si="14"/>
        <v>0</v>
      </c>
      <c r="AW22" s="51"/>
      <c r="AX22" s="155">
        <f t="shared" si="15"/>
        <v>0</v>
      </c>
    </row>
    <row r="23" spans="1:50" ht="66.75" customHeight="1" hidden="1">
      <c r="A23" s="73" t="s">
        <v>107</v>
      </c>
      <c r="B23" s="27">
        <v>903</v>
      </c>
      <c r="C23" s="74" t="s">
        <v>96</v>
      </c>
      <c r="D23" s="74" t="s">
        <v>106</v>
      </c>
      <c r="E23" s="74" t="s">
        <v>108</v>
      </c>
      <c r="F23" s="282"/>
      <c r="G23" s="29">
        <f t="shared" si="16"/>
        <v>8.5</v>
      </c>
      <c r="H23" s="30"/>
      <c r="I23" s="30"/>
      <c r="J23" s="32">
        <f>J24</f>
        <v>8.5</v>
      </c>
      <c r="K23" s="75">
        <f t="shared" si="2"/>
        <v>0</v>
      </c>
      <c r="L23" s="30"/>
      <c r="M23" s="30"/>
      <c r="N23" s="31"/>
      <c r="O23" s="75">
        <f t="shared" si="17"/>
        <v>8.5</v>
      </c>
      <c r="P23" s="30">
        <f t="shared" si="18"/>
        <v>0</v>
      </c>
      <c r="Q23" s="30">
        <f t="shared" si="18"/>
        <v>0</v>
      </c>
      <c r="R23" s="32">
        <f t="shared" si="18"/>
        <v>8.5</v>
      </c>
      <c r="S23" s="66"/>
      <c r="T23" s="30"/>
      <c r="U23" s="30"/>
      <c r="V23" s="30"/>
      <c r="W23" s="34"/>
      <c r="X23" s="76">
        <f t="shared" si="6"/>
        <v>8.5</v>
      </c>
      <c r="Y23" s="8">
        <f t="shared" si="19"/>
        <v>0</v>
      </c>
      <c r="Z23" s="8">
        <f t="shared" si="20"/>
        <v>0</v>
      </c>
      <c r="AA23" s="8">
        <f t="shared" si="21"/>
        <v>8.5</v>
      </c>
      <c r="AB23" s="77"/>
      <c r="AC23" s="58">
        <f t="shared" si="7"/>
        <v>0</v>
      </c>
      <c r="AD23" s="30"/>
      <c r="AE23" s="30"/>
      <c r="AF23" s="30"/>
      <c r="AG23" s="31"/>
      <c r="AH23" s="29">
        <f t="shared" si="8"/>
        <v>8.5</v>
      </c>
      <c r="AI23" s="30">
        <f t="shared" si="9"/>
        <v>0</v>
      </c>
      <c r="AJ23" s="30">
        <f t="shared" si="1"/>
        <v>0</v>
      </c>
      <c r="AK23" s="30">
        <f t="shared" si="1"/>
        <v>8.5</v>
      </c>
      <c r="AL23" s="31">
        <f t="shared" si="1"/>
        <v>0</v>
      </c>
      <c r="AM23" s="60">
        <f t="shared" si="3"/>
        <v>3.219</v>
      </c>
      <c r="AN23" s="30"/>
      <c r="AO23" s="30"/>
      <c r="AP23" s="30">
        <f>AP24</f>
        <v>3.219</v>
      </c>
      <c r="AQ23" s="32"/>
      <c r="AR23" s="60">
        <f t="shared" si="10"/>
        <v>11.719</v>
      </c>
      <c r="AS23" s="61">
        <f t="shared" si="11"/>
        <v>0</v>
      </c>
      <c r="AT23" s="61">
        <f t="shared" si="12"/>
        <v>0</v>
      </c>
      <c r="AU23" s="61">
        <f t="shared" si="13"/>
        <v>11.719</v>
      </c>
      <c r="AV23" s="62">
        <f t="shared" si="14"/>
        <v>0</v>
      </c>
      <c r="AW23" s="51"/>
      <c r="AX23" s="51">
        <f t="shared" si="15"/>
        <v>0</v>
      </c>
    </row>
    <row r="24" spans="1:50" ht="30.75" hidden="1">
      <c r="A24" s="73" t="s">
        <v>103</v>
      </c>
      <c r="B24" s="27">
        <v>903</v>
      </c>
      <c r="C24" s="74" t="s">
        <v>96</v>
      </c>
      <c r="D24" s="74" t="s">
        <v>106</v>
      </c>
      <c r="E24" s="74" t="s">
        <v>108</v>
      </c>
      <c r="F24" s="282" t="s">
        <v>104</v>
      </c>
      <c r="G24" s="29">
        <f t="shared" si="16"/>
        <v>8.5</v>
      </c>
      <c r="H24" s="30"/>
      <c r="I24" s="30"/>
      <c r="J24" s="32">
        <v>8.5</v>
      </c>
      <c r="K24" s="75">
        <f t="shared" si="2"/>
        <v>0</v>
      </c>
      <c r="L24" s="30"/>
      <c r="M24" s="30"/>
      <c r="N24" s="31"/>
      <c r="O24" s="75">
        <f t="shared" si="17"/>
        <v>8.5</v>
      </c>
      <c r="P24" s="30">
        <f t="shared" si="18"/>
        <v>0</v>
      </c>
      <c r="Q24" s="30">
        <f t="shared" si="18"/>
        <v>0</v>
      </c>
      <c r="R24" s="32">
        <f t="shared" si="18"/>
        <v>8.5</v>
      </c>
      <c r="S24" s="66"/>
      <c r="T24" s="30"/>
      <c r="U24" s="30"/>
      <c r="V24" s="30"/>
      <c r="W24" s="34"/>
      <c r="X24" s="76">
        <f t="shared" si="6"/>
        <v>8.5</v>
      </c>
      <c r="Y24" s="8">
        <f t="shared" si="19"/>
        <v>0</v>
      </c>
      <c r="Z24" s="8">
        <f t="shared" si="20"/>
        <v>0</v>
      </c>
      <c r="AA24" s="8">
        <f t="shared" si="21"/>
        <v>8.5</v>
      </c>
      <c r="AB24" s="77"/>
      <c r="AC24" s="58">
        <f t="shared" si="7"/>
        <v>0</v>
      </c>
      <c r="AD24" s="30"/>
      <c r="AE24" s="30"/>
      <c r="AF24" s="30"/>
      <c r="AG24" s="31"/>
      <c r="AH24" s="29">
        <f t="shared" si="8"/>
        <v>8.5</v>
      </c>
      <c r="AI24" s="30">
        <f t="shared" si="9"/>
        <v>0</v>
      </c>
      <c r="AJ24" s="30">
        <f t="shared" si="1"/>
        <v>0</v>
      </c>
      <c r="AK24" s="30">
        <f t="shared" si="1"/>
        <v>8.5</v>
      </c>
      <c r="AL24" s="31">
        <f t="shared" si="1"/>
        <v>0</v>
      </c>
      <c r="AM24" s="60">
        <f t="shared" si="3"/>
        <v>3.219</v>
      </c>
      <c r="AN24" s="30"/>
      <c r="AO24" s="30"/>
      <c r="AP24" s="30">
        <v>3.219</v>
      </c>
      <c r="AQ24" s="32"/>
      <c r="AR24" s="60">
        <f t="shared" si="10"/>
        <v>11.719</v>
      </c>
      <c r="AS24" s="61">
        <f t="shared" si="11"/>
        <v>0</v>
      </c>
      <c r="AT24" s="61">
        <f t="shared" si="12"/>
        <v>0</v>
      </c>
      <c r="AU24" s="61">
        <f t="shared" si="13"/>
        <v>11.719</v>
      </c>
      <c r="AV24" s="62">
        <f t="shared" si="14"/>
        <v>0</v>
      </c>
      <c r="AW24" s="51"/>
      <c r="AX24" s="51">
        <f t="shared" si="15"/>
        <v>0</v>
      </c>
    </row>
    <row r="25" spans="1:50" ht="31.5">
      <c r="A25" s="70" t="s">
        <v>7</v>
      </c>
      <c r="B25" s="12">
        <v>903</v>
      </c>
      <c r="C25" s="71" t="s">
        <v>96</v>
      </c>
      <c r="D25" s="71" t="s">
        <v>199</v>
      </c>
      <c r="E25" s="74"/>
      <c r="F25" s="282"/>
      <c r="G25" s="29"/>
      <c r="H25" s="30"/>
      <c r="I25" s="30"/>
      <c r="J25" s="32"/>
      <c r="K25" s="75"/>
      <c r="L25" s="30"/>
      <c r="M25" s="30"/>
      <c r="N25" s="31"/>
      <c r="O25" s="75"/>
      <c r="P25" s="30"/>
      <c r="Q25" s="30"/>
      <c r="R25" s="32"/>
      <c r="S25" s="66"/>
      <c r="T25" s="30"/>
      <c r="U25" s="30"/>
      <c r="V25" s="30"/>
      <c r="W25" s="34"/>
      <c r="X25" s="76"/>
      <c r="Y25" s="8"/>
      <c r="Z25" s="8"/>
      <c r="AA25" s="8"/>
      <c r="AB25" s="77"/>
      <c r="AC25" s="58">
        <f t="shared" si="7"/>
        <v>27</v>
      </c>
      <c r="AD25" s="63">
        <f aca="true" t="shared" si="23" ref="AD25:AG26">AD26</f>
        <v>27</v>
      </c>
      <c r="AE25" s="63">
        <f t="shared" si="23"/>
        <v>0</v>
      </c>
      <c r="AF25" s="63">
        <f t="shared" si="23"/>
        <v>0</v>
      </c>
      <c r="AG25" s="64">
        <f t="shared" si="23"/>
        <v>0</v>
      </c>
      <c r="AH25" s="58">
        <f t="shared" si="8"/>
        <v>27</v>
      </c>
      <c r="AI25" s="63">
        <f t="shared" si="9"/>
        <v>27</v>
      </c>
      <c r="AJ25" s="63">
        <f t="shared" si="1"/>
        <v>0</v>
      </c>
      <c r="AK25" s="63">
        <f t="shared" si="1"/>
        <v>0</v>
      </c>
      <c r="AL25" s="64">
        <f t="shared" si="1"/>
        <v>0</v>
      </c>
      <c r="AM25" s="60">
        <f t="shared" si="3"/>
        <v>0</v>
      </c>
      <c r="AN25" s="30"/>
      <c r="AO25" s="30"/>
      <c r="AP25" s="30"/>
      <c r="AQ25" s="32"/>
      <c r="AR25" s="60">
        <f t="shared" si="10"/>
        <v>27</v>
      </c>
      <c r="AS25" s="68">
        <f t="shared" si="11"/>
        <v>27</v>
      </c>
      <c r="AT25" s="68">
        <f t="shared" si="12"/>
        <v>0</v>
      </c>
      <c r="AU25" s="68">
        <f t="shared" si="13"/>
        <v>0</v>
      </c>
      <c r="AV25" s="69">
        <f t="shared" si="14"/>
        <v>0</v>
      </c>
      <c r="AW25" s="300">
        <f>AW26</f>
        <v>27</v>
      </c>
      <c r="AX25" s="155">
        <f t="shared" si="15"/>
        <v>100</v>
      </c>
    </row>
    <row r="26" spans="1:50" ht="31.5" customHeight="1">
      <c r="A26" s="73" t="s">
        <v>8</v>
      </c>
      <c r="B26" s="27">
        <v>903</v>
      </c>
      <c r="C26" s="74" t="s">
        <v>96</v>
      </c>
      <c r="D26" s="74" t="s">
        <v>199</v>
      </c>
      <c r="E26" s="74" t="s">
        <v>9</v>
      </c>
      <c r="F26" s="282"/>
      <c r="G26" s="29"/>
      <c r="H26" s="30"/>
      <c r="I26" s="30"/>
      <c r="J26" s="32"/>
      <c r="K26" s="75"/>
      <c r="L26" s="30"/>
      <c r="M26" s="30"/>
      <c r="N26" s="31"/>
      <c r="O26" s="75"/>
      <c r="P26" s="30"/>
      <c r="Q26" s="30"/>
      <c r="R26" s="32"/>
      <c r="S26" s="66"/>
      <c r="T26" s="30"/>
      <c r="U26" s="30"/>
      <c r="V26" s="30"/>
      <c r="W26" s="34"/>
      <c r="X26" s="76"/>
      <c r="Y26" s="8"/>
      <c r="Z26" s="8"/>
      <c r="AA26" s="8"/>
      <c r="AB26" s="77"/>
      <c r="AC26" s="58">
        <f t="shared" si="7"/>
        <v>27</v>
      </c>
      <c r="AD26" s="30">
        <f t="shared" si="23"/>
        <v>27</v>
      </c>
      <c r="AE26" s="30">
        <f t="shared" si="23"/>
        <v>0</v>
      </c>
      <c r="AF26" s="30">
        <f t="shared" si="23"/>
        <v>0</v>
      </c>
      <c r="AG26" s="31">
        <f t="shared" si="23"/>
        <v>0</v>
      </c>
      <c r="AH26" s="29">
        <f t="shared" si="8"/>
        <v>27</v>
      </c>
      <c r="AI26" s="30">
        <f t="shared" si="9"/>
        <v>27</v>
      </c>
      <c r="AJ26" s="30">
        <f t="shared" si="1"/>
        <v>0</v>
      </c>
      <c r="AK26" s="30">
        <f t="shared" si="1"/>
        <v>0</v>
      </c>
      <c r="AL26" s="31">
        <f t="shared" si="1"/>
        <v>0</v>
      </c>
      <c r="AM26" s="60">
        <f t="shared" si="3"/>
        <v>0</v>
      </c>
      <c r="AN26" s="30"/>
      <c r="AO26" s="30"/>
      <c r="AP26" s="30"/>
      <c r="AQ26" s="32"/>
      <c r="AR26" s="60">
        <f t="shared" si="10"/>
        <v>27</v>
      </c>
      <c r="AS26" s="61">
        <f t="shared" si="11"/>
        <v>27</v>
      </c>
      <c r="AT26" s="61">
        <f t="shared" si="12"/>
        <v>0</v>
      </c>
      <c r="AU26" s="61">
        <f t="shared" si="13"/>
        <v>0</v>
      </c>
      <c r="AV26" s="62">
        <f t="shared" si="14"/>
        <v>0</v>
      </c>
      <c r="AW26" s="301">
        <f>AW27</f>
        <v>27</v>
      </c>
      <c r="AX26" s="51">
        <f t="shared" si="15"/>
        <v>100</v>
      </c>
    </row>
    <row r="27" spans="1:50" ht="30" customHeight="1">
      <c r="A27" s="78" t="s">
        <v>103</v>
      </c>
      <c r="B27" s="27">
        <v>903</v>
      </c>
      <c r="C27" s="74" t="s">
        <v>96</v>
      </c>
      <c r="D27" s="74" t="s">
        <v>199</v>
      </c>
      <c r="E27" s="74" t="s">
        <v>9</v>
      </c>
      <c r="F27" s="282" t="s">
        <v>104</v>
      </c>
      <c r="G27" s="29"/>
      <c r="H27" s="30"/>
      <c r="I27" s="30"/>
      <c r="J27" s="32"/>
      <c r="K27" s="75"/>
      <c r="L27" s="30"/>
      <c r="M27" s="30"/>
      <c r="N27" s="31"/>
      <c r="O27" s="75"/>
      <c r="P27" s="30"/>
      <c r="Q27" s="30"/>
      <c r="R27" s="32"/>
      <c r="S27" s="66"/>
      <c r="T27" s="30"/>
      <c r="U27" s="30"/>
      <c r="V27" s="30"/>
      <c r="W27" s="34"/>
      <c r="X27" s="76"/>
      <c r="Y27" s="8"/>
      <c r="Z27" s="8"/>
      <c r="AA27" s="8"/>
      <c r="AB27" s="77"/>
      <c r="AC27" s="58">
        <f t="shared" si="7"/>
        <v>27</v>
      </c>
      <c r="AD27" s="30">
        <f>прил1!AC34</f>
        <v>27</v>
      </c>
      <c r="AE27" s="30">
        <f>прил1!AD34</f>
        <v>0</v>
      </c>
      <c r="AF27" s="30">
        <f>прил1!AE34</f>
        <v>0</v>
      </c>
      <c r="AG27" s="31">
        <f>прил1!AF34</f>
        <v>0</v>
      </c>
      <c r="AH27" s="29">
        <f t="shared" si="8"/>
        <v>27</v>
      </c>
      <c r="AI27" s="30">
        <f t="shared" si="9"/>
        <v>27</v>
      </c>
      <c r="AJ27" s="30">
        <f t="shared" si="1"/>
        <v>0</v>
      </c>
      <c r="AK27" s="30">
        <f t="shared" si="1"/>
        <v>0</v>
      </c>
      <c r="AL27" s="31">
        <f t="shared" si="1"/>
        <v>0</v>
      </c>
      <c r="AM27" s="60">
        <f t="shared" si="3"/>
        <v>0</v>
      </c>
      <c r="AN27" s="30"/>
      <c r="AO27" s="30"/>
      <c r="AP27" s="30"/>
      <c r="AQ27" s="32"/>
      <c r="AR27" s="60">
        <f t="shared" si="10"/>
        <v>27</v>
      </c>
      <c r="AS27" s="61">
        <f t="shared" si="11"/>
        <v>27</v>
      </c>
      <c r="AT27" s="61">
        <f t="shared" si="12"/>
        <v>0</v>
      </c>
      <c r="AU27" s="61">
        <f t="shared" si="13"/>
        <v>0</v>
      </c>
      <c r="AV27" s="62">
        <f t="shared" si="14"/>
        <v>0</v>
      </c>
      <c r="AW27" s="301">
        <f>прил1!AV34</f>
        <v>27</v>
      </c>
      <c r="AX27" s="51">
        <f t="shared" si="15"/>
        <v>100</v>
      </c>
    </row>
    <row r="28" spans="1:50" ht="28.5" customHeight="1" hidden="1">
      <c r="A28" s="79" t="s">
        <v>111</v>
      </c>
      <c r="B28" s="12">
        <v>903</v>
      </c>
      <c r="C28" s="283" t="s">
        <v>96</v>
      </c>
      <c r="D28" s="71" t="s">
        <v>112</v>
      </c>
      <c r="E28" s="71"/>
      <c r="F28" s="281"/>
      <c r="G28" s="58">
        <f t="shared" si="16"/>
        <v>100</v>
      </c>
      <c r="H28" s="63">
        <f>H29</f>
        <v>100</v>
      </c>
      <c r="I28" s="63"/>
      <c r="J28" s="65"/>
      <c r="K28" s="58">
        <f t="shared" si="2"/>
        <v>0</v>
      </c>
      <c r="L28" s="63"/>
      <c r="M28" s="63"/>
      <c r="N28" s="64"/>
      <c r="O28" s="58">
        <f t="shared" si="17"/>
        <v>100</v>
      </c>
      <c r="P28" s="63">
        <f t="shared" si="18"/>
        <v>100</v>
      </c>
      <c r="Q28" s="63">
        <f t="shared" si="18"/>
        <v>0</v>
      </c>
      <c r="R28" s="65">
        <f t="shared" si="18"/>
        <v>0</v>
      </c>
      <c r="S28" s="72"/>
      <c r="T28" s="63"/>
      <c r="U28" s="63"/>
      <c r="V28" s="63"/>
      <c r="W28" s="67"/>
      <c r="X28" s="59">
        <f t="shared" si="6"/>
        <v>100</v>
      </c>
      <c r="Y28" s="63">
        <f t="shared" si="19"/>
        <v>100</v>
      </c>
      <c r="Z28" s="63">
        <f t="shared" si="20"/>
        <v>0</v>
      </c>
      <c r="AA28" s="63">
        <f t="shared" si="21"/>
        <v>0</v>
      </c>
      <c r="AB28" s="35"/>
      <c r="AC28" s="58">
        <f t="shared" si="7"/>
        <v>0</v>
      </c>
      <c r="AD28" s="63"/>
      <c r="AE28" s="63"/>
      <c r="AF28" s="63"/>
      <c r="AG28" s="64"/>
      <c r="AH28" s="58">
        <f t="shared" si="8"/>
        <v>100</v>
      </c>
      <c r="AI28" s="63">
        <f t="shared" si="9"/>
        <v>100</v>
      </c>
      <c r="AJ28" s="63">
        <f t="shared" si="1"/>
        <v>0</v>
      </c>
      <c r="AK28" s="63">
        <f t="shared" si="1"/>
        <v>0</v>
      </c>
      <c r="AL28" s="64">
        <f t="shared" si="1"/>
        <v>0</v>
      </c>
      <c r="AM28" s="60">
        <f t="shared" si="3"/>
        <v>-100</v>
      </c>
      <c r="AN28" s="30">
        <f>AN29</f>
        <v>-100</v>
      </c>
      <c r="AO28" s="30"/>
      <c r="AP28" s="30"/>
      <c r="AQ28" s="32"/>
      <c r="AR28" s="60">
        <f t="shared" si="10"/>
        <v>0</v>
      </c>
      <c r="AS28" s="68">
        <f t="shared" si="11"/>
        <v>0</v>
      </c>
      <c r="AT28" s="68">
        <f t="shared" si="12"/>
        <v>0</v>
      </c>
      <c r="AU28" s="68">
        <f t="shared" si="13"/>
        <v>0</v>
      </c>
      <c r="AV28" s="69">
        <f t="shared" si="14"/>
        <v>0</v>
      </c>
      <c r="AW28" s="51"/>
      <c r="AX28" s="51"/>
    </row>
    <row r="29" spans="1:50" ht="30.75" hidden="1">
      <c r="A29" s="80" t="s">
        <v>113</v>
      </c>
      <c r="B29" s="27">
        <v>903</v>
      </c>
      <c r="C29" s="88" t="s">
        <v>96</v>
      </c>
      <c r="D29" s="74" t="s">
        <v>112</v>
      </c>
      <c r="E29" s="74" t="s">
        <v>114</v>
      </c>
      <c r="F29" s="282"/>
      <c r="G29" s="29">
        <f t="shared" si="16"/>
        <v>100</v>
      </c>
      <c r="H29" s="30">
        <f>H30</f>
        <v>100</v>
      </c>
      <c r="I29" s="30"/>
      <c r="J29" s="32"/>
      <c r="K29" s="75">
        <f t="shared" si="2"/>
        <v>0</v>
      </c>
      <c r="L29" s="30"/>
      <c r="M29" s="30"/>
      <c r="N29" s="31"/>
      <c r="O29" s="75">
        <f t="shared" si="17"/>
        <v>100</v>
      </c>
      <c r="P29" s="30">
        <f t="shared" si="18"/>
        <v>100</v>
      </c>
      <c r="Q29" s="30">
        <f t="shared" si="18"/>
        <v>0</v>
      </c>
      <c r="R29" s="32">
        <f t="shared" si="18"/>
        <v>0</v>
      </c>
      <c r="S29" s="66"/>
      <c r="T29" s="30"/>
      <c r="U29" s="30"/>
      <c r="V29" s="30"/>
      <c r="W29" s="34"/>
      <c r="X29" s="76">
        <f t="shared" si="6"/>
        <v>100</v>
      </c>
      <c r="Y29" s="8">
        <f t="shared" si="19"/>
        <v>100</v>
      </c>
      <c r="Z29" s="8">
        <f t="shared" si="20"/>
        <v>0</v>
      </c>
      <c r="AA29" s="8">
        <f t="shared" si="21"/>
        <v>0</v>
      </c>
      <c r="AB29" s="35"/>
      <c r="AC29" s="58">
        <f t="shared" si="7"/>
        <v>0</v>
      </c>
      <c r="AD29" s="30"/>
      <c r="AE29" s="30"/>
      <c r="AF29" s="30"/>
      <c r="AG29" s="31"/>
      <c r="AH29" s="29">
        <f t="shared" si="8"/>
        <v>100</v>
      </c>
      <c r="AI29" s="30">
        <f t="shared" si="9"/>
        <v>100</v>
      </c>
      <c r="AJ29" s="30">
        <f t="shared" si="1"/>
        <v>0</v>
      </c>
      <c r="AK29" s="30">
        <f t="shared" si="1"/>
        <v>0</v>
      </c>
      <c r="AL29" s="31">
        <f t="shared" si="1"/>
        <v>0</v>
      </c>
      <c r="AM29" s="60">
        <f t="shared" si="3"/>
        <v>-100</v>
      </c>
      <c r="AN29" s="30">
        <f>AN30</f>
        <v>-100</v>
      </c>
      <c r="AO29" s="30"/>
      <c r="AP29" s="30"/>
      <c r="AQ29" s="32"/>
      <c r="AR29" s="60">
        <f t="shared" si="10"/>
        <v>0</v>
      </c>
      <c r="AS29" s="61">
        <f t="shared" si="11"/>
        <v>0</v>
      </c>
      <c r="AT29" s="61">
        <f t="shared" si="12"/>
        <v>0</v>
      </c>
      <c r="AU29" s="61">
        <f t="shared" si="13"/>
        <v>0</v>
      </c>
      <c r="AV29" s="62">
        <f t="shared" si="14"/>
        <v>0</v>
      </c>
      <c r="AW29" s="51"/>
      <c r="AX29" s="51"/>
    </row>
    <row r="30" spans="1:50" ht="30.75" hidden="1">
      <c r="A30" s="80" t="s">
        <v>115</v>
      </c>
      <c r="B30" s="27">
        <v>903</v>
      </c>
      <c r="C30" s="88" t="s">
        <v>96</v>
      </c>
      <c r="D30" s="74" t="s">
        <v>112</v>
      </c>
      <c r="E30" s="74" t="s">
        <v>116</v>
      </c>
      <c r="F30" s="282" t="s">
        <v>117</v>
      </c>
      <c r="G30" s="29">
        <f t="shared" si="16"/>
        <v>100</v>
      </c>
      <c r="H30" s="30">
        <v>100</v>
      </c>
      <c r="I30" s="30"/>
      <c r="J30" s="32"/>
      <c r="K30" s="75">
        <f t="shared" si="2"/>
        <v>0</v>
      </c>
      <c r="L30" s="30"/>
      <c r="M30" s="30"/>
      <c r="N30" s="31"/>
      <c r="O30" s="75">
        <f t="shared" si="17"/>
        <v>100</v>
      </c>
      <c r="P30" s="30">
        <f t="shared" si="18"/>
        <v>100</v>
      </c>
      <c r="Q30" s="30">
        <f t="shared" si="18"/>
        <v>0</v>
      </c>
      <c r="R30" s="32">
        <f t="shared" si="18"/>
        <v>0</v>
      </c>
      <c r="S30" s="66"/>
      <c r="T30" s="30"/>
      <c r="U30" s="30"/>
      <c r="V30" s="30"/>
      <c r="W30" s="34"/>
      <c r="X30" s="76">
        <f t="shared" si="6"/>
        <v>100</v>
      </c>
      <c r="Y30" s="8">
        <f t="shared" si="19"/>
        <v>100</v>
      </c>
      <c r="Z30" s="8">
        <f t="shared" si="20"/>
        <v>0</v>
      </c>
      <c r="AA30" s="8">
        <f t="shared" si="21"/>
        <v>0</v>
      </c>
      <c r="AB30" s="35"/>
      <c r="AC30" s="58">
        <f t="shared" si="7"/>
        <v>0</v>
      </c>
      <c r="AD30" s="30"/>
      <c r="AE30" s="30"/>
      <c r="AF30" s="30"/>
      <c r="AG30" s="31"/>
      <c r="AH30" s="29">
        <f t="shared" si="8"/>
        <v>100</v>
      </c>
      <c r="AI30" s="30">
        <f t="shared" si="9"/>
        <v>100</v>
      </c>
      <c r="AJ30" s="30">
        <f t="shared" si="1"/>
        <v>0</v>
      </c>
      <c r="AK30" s="30">
        <f t="shared" si="1"/>
        <v>0</v>
      </c>
      <c r="AL30" s="31">
        <f t="shared" si="1"/>
        <v>0</v>
      </c>
      <c r="AM30" s="60">
        <f t="shared" si="3"/>
        <v>-100</v>
      </c>
      <c r="AN30" s="30">
        <v>-100</v>
      </c>
      <c r="AO30" s="30"/>
      <c r="AP30" s="30"/>
      <c r="AQ30" s="32"/>
      <c r="AR30" s="60">
        <f t="shared" si="10"/>
        <v>0</v>
      </c>
      <c r="AS30" s="61">
        <f t="shared" si="11"/>
        <v>0</v>
      </c>
      <c r="AT30" s="61">
        <f t="shared" si="12"/>
        <v>0</v>
      </c>
      <c r="AU30" s="61">
        <f t="shared" si="13"/>
        <v>0</v>
      </c>
      <c r="AV30" s="62">
        <f t="shared" si="14"/>
        <v>0</v>
      </c>
      <c r="AW30" s="51"/>
      <c r="AX30" s="51"/>
    </row>
    <row r="31" spans="1:50" ht="15.75" hidden="1">
      <c r="A31" s="79" t="s">
        <v>119</v>
      </c>
      <c r="B31" s="12">
        <v>903</v>
      </c>
      <c r="C31" s="283" t="s">
        <v>96</v>
      </c>
      <c r="D31" s="71" t="s">
        <v>118</v>
      </c>
      <c r="E31" s="71"/>
      <c r="F31" s="281"/>
      <c r="G31" s="58">
        <f t="shared" si="16"/>
        <v>100</v>
      </c>
      <c r="H31" s="63">
        <f>H32</f>
        <v>100</v>
      </c>
      <c r="I31" s="63"/>
      <c r="J31" s="65"/>
      <c r="K31" s="58">
        <f t="shared" si="2"/>
        <v>0</v>
      </c>
      <c r="L31" s="63"/>
      <c r="M31" s="63"/>
      <c r="N31" s="64"/>
      <c r="O31" s="58">
        <f t="shared" si="17"/>
        <v>100</v>
      </c>
      <c r="P31" s="63">
        <f t="shared" si="18"/>
        <v>100</v>
      </c>
      <c r="Q31" s="63">
        <f t="shared" si="18"/>
        <v>0</v>
      </c>
      <c r="R31" s="65">
        <f t="shared" si="18"/>
        <v>0</v>
      </c>
      <c r="S31" s="72"/>
      <c r="T31" s="63"/>
      <c r="U31" s="63"/>
      <c r="V31" s="63"/>
      <c r="W31" s="67"/>
      <c r="X31" s="59">
        <f t="shared" si="6"/>
        <v>100</v>
      </c>
      <c r="Y31" s="63">
        <f t="shared" si="19"/>
        <v>100</v>
      </c>
      <c r="Z31" s="63">
        <f t="shared" si="20"/>
        <v>0</v>
      </c>
      <c r="AA31" s="63">
        <f t="shared" si="21"/>
        <v>0</v>
      </c>
      <c r="AB31" s="35"/>
      <c r="AC31" s="58">
        <f t="shared" si="7"/>
        <v>0</v>
      </c>
      <c r="AD31" s="30"/>
      <c r="AE31" s="30"/>
      <c r="AF31" s="30"/>
      <c r="AG31" s="31"/>
      <c r="AH31" s="58">
        <f t="shared" si="8"/>
        <v>100</v>
      </c>
      <c r="AI31" s="63">
        <f t="shared" si="9"/>
        <v>100</v>
      </c>
      <c r="AJ31" s="63">
        <f t="shared" si="9"/>
        <v>0</v>
      </c>
      <c r="AK31" s="63">
        <f t="shared" si="9"/>
        <v>0</v>
      </c>
      <c r="AL31" s="64">
        <f t="shared" si="9"/>
        <v>0</v>
      </c>
      <c r="AM31" s="60">
        <f t="shared" si="3"/>
        <v>0</v>
      </c>
      <c r="AN31" s="30"/>
      <c r="AO31" s="30"/>
      <c r="AP31" s="30"/>
      <c r="AQ31" s="32"/>
      <c r="AR31" s="60">
        <f t="shared" si="10"/>
        <v>100</v>
      </c>
      <c r="AS31" s="68">
        <f t="shared" si="11"/>
        <v>100</v>
      </c>
      <c r="AT31" s="68">
        <f t="shared" si="12"/>
        <v>0</v>
      </c>
      <c r="AU31" s="68">
        <f t="shared" si="13"/>
        <v>0</v>
      </c>
      <c r="AV31" s="69">
        <f t="shared" si="14"/>
        <v>0</v>
      </c>
      <c r="AW31" s="51"/>
      <c r="AX31" s="51">
        <f t="shared" si="15"/>
        <v>0</v>
      </c>
    </row>
    <row r="32" spans="1:50" ht="15.75" hidden="1">
      <c r="A32" s="80" t="s">
        <v>119</v>
      </c>
      <c r="B32" s="27">
        <v>903</v>
      </c>
      <c r="C32" s="88" t="s">
        <v>96</v>
      </c>
      <c r="D32" s="74" t="s">
        <v>118</v>
      </c>
      <c r="E32" s="74" t="s">
        <v>120</v>
      </c>
      <c r="F32" s="282"/>
      <c r="G32" s="29">
        <f t="shared" si="16"/>
        <v>100</v>
      </c>
      <c r="H32" s="30">
        <f>H33</f>
        <v>100</v>
      </c>
      <c r="I32" s="30"/>
      <c r="J32" s="32"/>
      <c r="K32" s="75">
        <f t="shared" si="2"/>
        <v>0</v>
      </c>
      <c r="L32" s="30"/>
      <c r="M32" s="30"/>
      <c r="N32" s="31"/>
      <c r="O32" s="75">
        <f t="shared" si="17"/>
        <v>100</v>
      </c>
      <c r="P32" s="30">
        <f t="shared" si="18"/>
        <v>100</v>
      </c>
      <c r="Q32" s="30">
        <f t="shared" si="18"/>
        <v>0</v>
      </c>
      <c r="R32" s="32">
        <f t="shared" si="18"/>
        <v>0</v>
      </c>
      <c r="S32" s="66"/>
      <c r="T32" s="30"/>
      <c r="U32" s="30"/>
      <c r="V32" s="30"/>
      <c r="W32" s="34"/>
      <c r="X32" s="76">
        <f t="shared" si="6"/>
        <v>100</v>
      </c>
      <c r="Y32" s="8">
        <f t="shared" si="19"/>
        <v>100</v>
      </c>
      <c r="Z32" s="8">
        <f t="shared" si="20"/>
        <v>0</v>
      </c>
      <c r="AA32" s="8">
        <f t="shared" si="21"/>
        <v>0</v>
      </c>
      <c r="AB32" s="35"/>
      <c r="AC32" s="58">
        <f t="shared" si="7"/>
        <v>0</v>
      </c>
      <c r="AD32" s="30"/>
      <c r="AE32" s="30"/>
      <c r="AF32" s="30"/>
      <c r="AG32" s="31"/>
      <c r="AH32" s="29">
        <f t="shared" si="8"/>
        <v>100</v>
      </c>
      <c r="AI32" s="30">
        <f t="shared" si="9"/>
        <v>100</v>
      </c>
      <c r="AJ32" s="30">
        <f t="shared" si="9"/>
        <v>0</v>
      </c>
      <c r="AK32" s="30">
        <f t="shared" si="9"/>
        <v>0</v>
      </c>
      <c r="AL32" s="31">
        <f t="shared" si="9"/>
        <v>0</v>
      </c>
      <c r="AM32" s="60">
        <f t="shared" si="3"/>
        <v>0</v>
      </c>
      <c r="AN32" s="30"/>
      <c r="AO32" s="30"/>
      <c r="AP32" s="30"/>
      <c r="AQ32" s="32"/>
      <c r="AR32" s="60">
        <f t="shared" si="10"/>
        <v>100</v>
      </c>
      <c r="AS32" s="61">
        <f t="shared" si="11"/>
        <v>100</v>
      </c>
      <c r="AT32" s="61">
        <f t="shared" si="12"/>
        <v>0</v>
      </c>
      <c r="AU32" s="61">
        <f t="shared" si="13"/>
        <v>0</v>
      </c>
      <c r="AV32" s="62">
        <f t="shared" si="14"/>
        <v>0</v>
      </c>
      <c r="AW32" s="51"/>
      <c r="AX32" s="51">
        <f t="shared" si="15"/>
        <v>0</v>
      </c>
    </row>
    <row r="33" spans="1:50" ht="30.75" hidden="1">
      <c r="A33" s="80" t="s">
        <v>121</v>
      </c>
      <c r="B33" s="27">
        <v>903</v>
      </c>
      <c r="C33" s="88" t="s">
        <v>96</v>
      </c>
      <c r="D33" s="74" t="s">
        <v>118</v>
      </c>
      <c r="E33" s="74" t="s">
        <v>122</v>
      </c>
      <c r="F33" s="282"/>
      <c r="G33" s="29">
        <f t="shared" si="16"/>
        <v>100</v>
      </c>
      <c r="H33" s="30">
        <f>H34</f>
        <v>100</v>
      </c>
      <c r="I33" s="30"/>
      <c r="J33" s="32"/>
      <c r="K33" s="75">
        <f t="shared" si="2"/>
        <v>0</v>
      </c>
      <c r="L33" s="30"/>
      <c r="M33" s="30"/>
      <c r="N33" s="31"/>
      <c r="O33" s="75">
        <f t="shared" si="17"/>
        <v>100</v>
      </c>
      <c r="P33" s="30">
        <f t="shared" si="18"/>
        <v>100</v>
      </c>
      <c r="Q33" s="30">
        <f t="shared" si="18"/>
        <v>0</v>
      </c>
      <c r="R33" s="32">
        <f t="shared" si="18"/>
        <v>0</v>
      </c>
      <c r="S33" s="66"/>
      <c r="T33" s="30"/>
      <c r="U33" s="30"/>
      <c r="V33" s="30"/>
      <c r="W33" s="34"/>
      <c r="X33" s="76">
        <f t="shared" si="6"/>
        <v>100</v>
      </c>
      <c r="Y33" s="8">
        <f t="shared" si="19"/>
        <v>100</v>
      </c>
      <c r="Z33" s="8">
        <f t="shared" si="20"/>
        <v>0</v>
      </c>
      <c r="AA33" s="8">
        <f t="shared" si="21"/>
        <v>0</v>
      </c>
      <c r="AB33" s="35"/>
      <c r="AC33" s="58">
        <f t="shared" si="7"/>
        <v>0</v>
      </c>
      <c r="AD33" s="30"/>
      <c r="AE33" s="30"/>
      <c r="AF33" s="30"/>
      <c r="AG33" s="31"/>
      <c r="AH33" s="29">
        <f t="shared" si="8"/>
        <v>100</v>
      </c>
      <c r="AI33" s="30">
        <f t="shared" si="9"/>
        <v>100</v>
      </c>
      <c r="AJ33" s="30">
        <f t="shared" si="9"/>
        <v>0</v>
      </c>
      <c r="AK33" s="30">
        <f t="shared" si="9"/>
        <v>0</v>
      </c>
      <c r="AL33" s="31">
        <f t="shared" si="9"/>
        <v>0</v>
      </c>
      <c r="AM33" s="60">
        <f t="shared" si="3"/>
        <v>0</v>
      </c>
      <c r="AN33" s="30"/>
      <c r="AO33" s="30"/>
      <c r="AP33" s="30"/>
      <c r="AQ33" s="32"/>
      <c r="AR33" s="60">
        <f t="shared" si="10"/>
        <v>100</v>
      </c>
      <c r="AS33" s="61">
        <f t="shared" si="11"/>
        <v>100</v>
      </c>
      <c r="AT33" s="61">
        <f t="shared" si="12"/>
        <v>0</v>
      </c>
      <c r="AU33" s="61">
        <f t="shared" si="13"/>
        <v>0</v>
      </c>
      <c r="AV33" s="62">
        <f t="shared" si="14"/>
        <v>0</v>
      </c>
      <c r="AW33" s="51"/>
      <c r="AX33" s="51">
        <f t="shared" si="15"/>
        <v>0</v>
      </c>
    </row>
    <row r="34" spans="1:50" ht="15.75" hidden="1">
      <c r="A34" s="80" t="s">
        <v>123</v>
      </c>
      <c r="B34" s="27">
        <v>903</v>
      </c>
      <c r="C34" s="88" t="s">
        <v>96</v>
      </c>
      <c r="D34" s="74" t="s">
        <v>118</v>
      </c>
      <c r="E34" s="74" t="s">
        <v>122</v>
      </c>
      <c r="F34" s="282" t="s">
        <v>117</v>
      </c>
      <c r="G34" s="29">
        <f t="shared" si="16"/>
        <v>100</v>
      </c>
      <c r="H34" s="30">
        <v>100</v>
      </c>
      <c r="I34" s="30"/>
      <c r="J34" s="32"/>
      <c r="K34" s="75">
        <f t="shared" si="2"/>
        <v>0</v>
      </c>
      <c r="L34" s="30"/>
      <c r="M34" s="30"/>
      <c r="N34" s="31"/>
      <c r="O34" s="75">
        <f t="shared" si="17"/>
        <v>100</v>
      </c>
      <c r="P34" s="30">
        <f t="shared" si="18"/>
        <v>100</v>
      </c>
      <c r="Q34" s="30">
        <f t="shared" si="18"/>
        <v>0</v>
      </c>
      <c r="R34" s="32">
        <f t="shared" si="18"/>
        <v>0</v>
      </c>
      <c r="S34" s="66"/>
      <c r="T34" s="30"/>
      <c r="U34" s="30"/>
      <c r="V34" s="30"/>
      <c r="W34" s="34"/>
      <c r="X34" s="76">
        <f t="shared" si="6"/>
        <v>100</v>
      </c>
      <c r="Y34" s="8">
        <f t="shared" si="19"/>
        <v>100</v>
      </c>
      <c r="Z34" s="8">
        <f t="shared" si="20"/>
        <v>0</v>
      </c>
      <c r="AA34" s="8">
        <f t="shared" si="21"/>
        <v>0</v>
      </c>
      <c r="AB34" s="35"/>
      <c r="AC34" s="58">
        <f t="shared" si="7"/>
        <v>0</v>
      </c>
      <c r="AD34" s="30"/>
      <c r="AE34" s="30"/>
      <c r="AF34" s="30"/>
      <c r="AG34" s="31"/>
      <c r="AH34" s="29">
        <f t="shared" si="8"/>
        <v>100</v>
      </c>
      <c r="AI34" s="30">
        <f t="shared" si="9"/>
        <v>100</v>
      </c>
      <c r="AJ34" s="30">
        <f t="shared" si="9"/>
        <v>0</v>
      </c>
      <c r="AK34" s="30">
        <f t="shared" si="9"/>
        <v>0</v>
      </c>
      <c r="AL34" s="31">
        <f t="shared" si="9"/>
        <v>0</v>
      </c>
      <c r="AM34" s="60">
        <f t="shared" si="3"/>
        <v>0</v>
      </c>
      <c r="AN34" s="30"/>
      <c r="AO34" s="30"/>
      <c r="AP34" s="30"/>
      <c r="AQ34" s="32"/>
      <c r="AR34" s="60">
        <f t="shared" si="10"/>
        <v>100</v>
      </c>
      <c r="AS34" s="61">
        <f t="shared" si="11"/>
        <v>100</v>
      </c>
      <c r="AT34" s="61">
        <f t="shared" si="12"/>
        <v>0</v>
      </c>
      <c r="AU34" s="61">
        <f t="shared" si="13"/>
        <v>0</v>
      </c>
      <c r="AV34" s="62">
        <f t="shared" si="14"/>
        <v>0</v>
      </c>
      <c r="AW34" s="51"/>
      <c r="AX34" s="51">
        <f t="shared" si="15"/>
        <v>0</v>
      </c>
    </row>
    <row r="35" spans="1:50" ht="28.5" customHeight="1">
      <c r="A35" s="79" t="s">
        <v>124</v>
      </c>
      <c r="B35" s="12">
        <v>903</v>
      </c>
      <c r="C35" s="283" t="s">
        <v>96</v>
      </c>
      <c r="D35" s="71" t="s">
        <v>125</v>
      </c>
      <c r="E35" s="71"/>
      <c r="F35" s="281"/>
      <c r="G35" s="58">
        <f t="shared" si="16"/>
        <v>3756.1000000000004</v>
      </c>
      <c r="H35" s="63">
        <f>H36+H42+H49</f>
        <v>1776.9</v>
      </c>
      <c r="I35" s="63"/>
      <c r="J35" s="65">
        <f>J36</f>
        <v>1979.2</v>
      </c>
      <c r="K35" s="58">
        <f t="shared" si="2"/>
        <v>-253</v>
      </c>
      <c r="L35" s="63">
        <f>L36+L42+L45+L48</f>
        <v>-253</v>
      </c>
      <c r="M35" s="63">
        <f>M36+M42+M45+M48</f>
        <v>0</v>
      </c>
      <c r="N35" s="63">
        <f>N36+N42+N45+N48</f>
        <v>0</v>
      </c>
      <c r="O35" s="58">
        <f t="shared" si="17"/>
        <v>3503.1000000000004</v>
      </c>
      <c r="P35" s="63">
        <f t="shared" si="18"/>
        <v>1523.9</v>
      </c>
      <c r="Q35" s="63">
        <f t="shared" si="18"/>
        <v>0</v>
      </c>
      <c r="R35" s="65">
        <f t="shared" si="18"/>
        <v>1979.2</v>
      </c>
      <c r="S35" s="72">
        <f aca="true" t="shared" si="24" ref="S35:S42">SUM(T35:W35)</f>
        <v>2859</v>
      </c>
      <c r="T35" s="63">
        <f>T36+T40+T42</f>
        <v>2709</v>
      </c>
      <c r="U35" s="63"/>
      <c r="V35" s="63">
        <f>V36</f>
        <v>149.99999999999977</v>
      </c>
      <c r="W35" s="67"/>
      <c r="X35" s="59">
        <f t="shared" si="6"/>
        <v>6362.099999999999</v>
      </c>
      <c r="Y35" s="63">
        <f t="shared" si="19"/>
        <v>4232.9</v>
      </c>
      <c r="Z35" s="63">
        <f t="shared" si="20"/>
        <v>0</v>
      </c>
      <c r="AA35" s="63">
        <f t="shared" si="21"/>
        <v>2129.2</v>
      </c>
      <c r="AB35" s="35"/>
      <c r="AC35" s="58">
        <f t="shared" si="7"/>
        <v>-973.173</v>
      </c>
      <c r="AD35" s="63">
        <f>AD45</f>
        <v>-973.173</v>
      </c>
      <c r="AE35" s="63">
        <f>AE42</f>
        <v>0</v>
      </c>
      <c r="AF35" s="63">
        <f>AF42</f>
        <v>0</v>
      </c>
      <c r="AG35" s="64">
        <f>AG42</f>
        <v>0</v>
      </c>
      <c r="AH35" s="58">
        <f t="shared" si="8"/>
        <v>5388.927</v>
      </c>
      <c r="AI35" s="63">
        <f t="shared" si="9"/>
        <v>3259.727</v>
      </c>
      <c r="AJ35" s="63">
        <f t="shared" si="9"/>
        <v>0</v>
      </c>
      <c r="AK35" s="63">
        <f t="shared" si="9"/>
        <v>2129.2</v>
      </c>
      <c r="AL35" s="64">
        <f t="shared" si="9"/>
        <v>0</v>
      </c>
      <c r="AM35" s="60">
        <f t="shared" si="3"/>
        <v>0</v>
      </c>
      <c r="AN35" s="30"/>
      <c r="AO35" s="30"/>
      <c r="AP35" s="30"/>
      <c r="AQ35" s="32"/>
      <c r="AR35" s="60">
        <f t="shared" si="10"/>
        <v>5388.927</v>
      </c>
      <c r="AS35" s="68">
        <f t="shared" si="11"/>
        <v>3259.727</v>
      </c>
      <c r="AT35" s="68">
        <f t="shared" si="12"/>
        <v>0</v>
      </c>
      <c r="AU35" s="68">
        <f t="shared" si="13"/>
        <v>2129.2</v>
      </c>
      <c r="AV35" s="69">
        <f t="shared" si="14"/>
        <v>0</v>
      </c>
      <c r="AW35" s="300">
        <f>AW36+AW40+AW42+AW45</f>
        <v>4822.799999999999</v>
      </c>
      <c r="AX35" s="155">
        <f t="shared" si="15"/>
        <v>89.49462481121009</v>
      </c>
    </row>
    <row r="36" spans="1:50" ht="30.75">
      <c r="A36" s="80" t="s">
        <v>126</v>
      </c>
      <c r="B36" s="27">
        <v>903</v>
      </c>
      <c r="C36" s="88" t="s">
        <v>96</v>
      </c>
      <c r="D36" s="74" t="s">
        <v>125</v>
      </c>
      <c r="E36" s="74" t="s">
        <v>127</v>
      </c>
      <c r="F36" s="282"/>
      <c r="G36" s="29">
        <f t="shared" si="16"/>
        <v>1979.2</v>
      </c>
      <c r="H36" s="30"/>
      <c r="I36" s="30"/>
      <c r="J36" s="32">
        <f>J37</f>
        <v>1979.2</v>
      </c>
      <c r="K36" s="75">
        <f t="shared" si="2"/>
        <v>0</v>
      </c>
      <c r="L36" s="30"/>
      <c r="M36" s="30"/>
      <c r="N36" s="31"/>
      <c r="O36" s="75">
        <f t="shared" si="17"/>
        <v>1979.2</v>
      </c>
      <c r="P36" s="30">
        <f t="shared" si="18"/>
        <v>0</v>
      </c>
      <c r="Q36" s="30">
        <f t="shared" si="18"/>
        <v>0</v>
      </c>
      <c r="R36" s="32">
        <f t="shared" si="18"/>
        <v>1979.2</v>
      </c>
      <c r="S36" s="66">
        <f t="shared" si="24"/>
        <v>149.99999999999977</v>
      </c>
      <c r="T36" s="30"/>
      <c r="U36" s="30"/>
      <c r="V36" s="30">
        <f>V37</f>
        <v>149.99999999999977</v>
      </c>
      <c r="W36" s="34"/>
      <c r="X36" s="76">
        <f t="shared" si="6"/>
        <v>2129.2</v>
      </c>
      <c r="Y36" s="8">
        <f t="shared" si="19"/>
        <v>0</v>
      </c>
      <c r="Z36" s="8">
        <f t="shared" si="20"/>
        <v>0</v>
      </c>
      <c r="AA36" s="8">
        <f t="shared" si="21"/>
        <v>2129.2</v>
      </c>
      <c r="AB36" s="77"/>
      <c r="AC36" s="58">
        <f t="shared" si="7"/>
        <v>0</v>
      </c>
      <c r="AD36" s="30"/>
      <c r="AE36" s="30"/>
      <c r="AF36" s="30"/>
      <c r="AG36" s="31"/>
      <c r="AH36" s="29">
        <f t="shared" si="8"/>
        <v>2129.2</v>
      </c>
      <c r="AI36" s="30">
        <f t="shared" si="9"/>
        <v>0</v>
      </c>
      <c r="AJ36" s="30">
        <f t="shared" si="9"/>
        <v>0</v>
      </c>
      <c r="AK36" s="30">
        <f t="shared" si="9"/>
        <v>2129.2</v>
      </c>
      <c r="AL36" s="31">
        <f t="shared" si="9"/>
        <v>0</v>
      </c>
      <c r="AM36" s="60">
        <f t="shared" si="3"/>
        <v>0</v>
      </c>
      <c r="AN36" s="30"/>
      <c r="AO36" s="30"/>
      <c r="AP36" s="30"/>
      <c r="AQ36" s="32"/>
      <c r="AR36" s="60">
        <f t="shared" si="10"/>
        <v>2129.2</v>
      </c>
      <c r="AS36" s="61">
        <f t="shared" si="11"/>
        <v>0</v>
      </c>
      <c r="AT36" s="61">
        <f t="shared" si="12"/>
        <v>0</v>
      </c>
      <c r="AU36" s="61">
        <f t="shared" si="13"/>
        <v>2129.2</v>
      </c>
      <c r="AV36" s="62">
        <f t="shared" si="14"/>
        <v>0</v>
      </c>
      <c r="AW36" s="301">
        <f>AW37</f>
        <v>2129.2</v>
      </c>
      <c r="AX36" s="51">
        <f t="shared" si="15"/>
        <v>100</v>
      </c>
    </row>
    <row r="37" spans="1:50" ht="30.75">
      <c r="A37" s="80" t="s">
        <v>128</v>
      </c>
      <c r="B37" s="27">
        <v>903</v>
      </c>
      <c r="C37" s="88" t="s">
        <v>96</v>
      </c>
      <c r="D37" s="74" t="s">
        <v>125</v>
      </c>
      <c r="E37" s="74" t="s">
        <v>129</v>
      </c>
      <c r="F37" s="282"/>
      <c r="G37" s="29">
        <f t="shared" si="16"/>
        <v>1979.2</v>
      </c>
      <c r="H37" s="30"/>
      <c r="I37" s="30"/>
      <c r="J37" s="32">
        <f>J38</f>
        <v>1979.2</v>
      </c>
      <c r="K37" s="75">
        <f t="shared" si="2"/>
        <v>0</v>
      </c>
      <c r="L37" s="30"/>
      <c r="M37" s="30"/>
      <c r="N37" s="31"/>
      <c r="O37" s="75">
        <f t="shared" si="17"/>
        <v>1979.2</v>
      </c>
      <c r="P37" s="30">
        <f t="shared" si="18"/>
        <v>0</v>
      </c>
      <c r="Q37" s="30">
        <f t="shared" si="18"/>
        <v>0</v>
      </c>
      <c r="R37" s="32">
        <f t="shared" si="18"/>
        <v>1979.2</v>
      </c>
      <c r="S37" s="66">
        <f t="shared" si="24"/>
        <v>149.99999999999977</v>
      </c>
      <c r="T37" s="30"/>
      <c r="U37" s="30"/>
      <c r="V37" s="30">
        <f>V38+V39</f>
        <v>149.99999999999977</v>
      </c>
      <c r="W37" s="34"/>
      <c r="X37" s="76">
        <f t="shared" si="6"/>
        <v>2129.2</v>
      </c>
      <c r="Y37" s="8">
        <f t="shared" si="19"/>
        <v>0</v>
      </c>
      <c r="Z37" s="8">
        <f t="shared" si="20"/>
        <v>0</v>
      </c>
      <c r="AA37" s="8">
        <f>AA38+AA39</f>
        <v>2129.2</v>
      </c>
      <c r="AB37" s="77"/>
      <c r="AC37" s="58">
        <f t="shared" si="7"/>
        <v>0</v>
      </c>
      <c r="AD37" s="30"/>
      <c r="AE37" s="30"/>
      <c r="AF37" s="30"/>
      <c r="AG37" s="31"/>
      <c r="AH37" s="29">
        <f t="shared" si="8"/>
        <v>2129.2</v>
      </c>
      <c r="AI37" s="30">
        <f t="shared" si="9"/>
        <v>0</v>
      </c>
      <c r="AJ37" s="30">
        <f t="shared" si="9"/>
        <v>0</v>
      </c>
      <c r="AK37" s="30">
        <f t="shared" si="9"/>
        <v>2129.2</v>
      </c>
      <c r="AL37" s="31">
        <f t="shared" si="9"/>
        <v>0</v>
      </c>
      <c r="AM37" s="60">
        <f t="shared" si="3"/>
        <v>0</v>
      </c>
      <c r="AN37" s="30"/>
      <c r="AO37" s="30"/>
      <c r="AP37" s="30"/>
      <c r="AQ37" s="32"/>
      <c r="AR37" s="60">
        <f t="shared" si="10"/>
        <v>2129.2</v>
      </c>
      <c r="AS37" s="61">
        <f t="shared" si="11"/>
        <v>0</v>
      </c>
      <c r="AT37" s="61">
        <f t="shared" si="12"/>
        <v>0</v>
      </c>
      <c r="AU37" s="61">
        <f t="shared" si="13"/>
        <v>2129.2</v>
      </c>
      <c r="AV37" s="62">
        <f t="shared" si="14"/>
        <v>0</v>
      </c>
      <c r="AW37" s="301">
        <f>AW39</f>
        <v>2129.2</v>
      </c>
      <c r="AX37" s="51">
        <f t="shared" si="15"/>
        <v>100</v>
      </c>
    </row>
    <row r="38" spans="1:50" ht="33.75" customHeight="1" hidden="1">
      <c r="A38" s="80" t="s">
        <v>103</v>
      </c>
      <c r="B38" s="27">
        <v>903</v>
      </c>
      <c r="C38" s="88" t="s">
        <v>96</v>
      </c>
      <c r="D38" s="74" t="s">
        <v>125</v>
      </c>
      <c r="E38" s="74" t="s">
        <v>129</v>
      </c>
      <c r="F38" s="282" t="s">
        <v>131</v>
      </c>
      <c r="G38" s="29">
        <f t="shared" si="16"/>
        <v>1979.2</v>
      </c>
      <c r="H38" s="30"/>
      <c r="I38" s="30"/>
      <c r="J38" s="32">
        <v>1979.2</v>
      </c>
      <c r="K38" s="75">
        <f t="shared" si="2"/>
        <v>0</v>
      </c>
      <c r="L38" s="30"/>
      <c r="M38" s="30"/>
      <c r="N38" s="31"/>
      <c r="O38" s="75">
        <f t="shared" si="17"/>
        <v>1979.2</v>
      </c>
      <c r="P38" s="30">
        <f t="shared" si="18"/>
        <v>0</v>
      </c>
      <c r="Q38" s="30">
        <f t="shared" si="18"/>
        <v>0</v>
      </c>
      <c r="R38" s="32">
        <f t="shared" si="18"/>
        <v>1979.2</v>
      </c>
      <c r="S38" s="66">
        <f t="shared" si="24"/>
        <v>-1979.2</v>
      </c>
      <c r="T38" s="30"/>
      <c r="U38" s="30"/>
      <c r="V38" s="30">
        <f>прил1!U45</f>
        <v>-1979.2</v>
      </c>
      <c r="W38" s="34"/>
      <c r="X38" s="76">
        <f t="shared" si="6"/>
        <v>0</v>
      </c>
      <c r="Y38" s="8">
        <f t="shared" si="19"/>
        <v>0</v>
      </c>
      <c r="Z38" s="8">
        <f t="shared" si="20"/>
        <v>0</v>
      </c>
      <c r="AA38" s="8">
        <f t="shared" si="21"/>
        <v>0</v>
      </c>
      <c r="AB38" s="77"/>
      <c r="AC38" s="58">
        <f t="shared" si="7"/>
        <v>0</v>
      </c>
      <c r="AD38" s="30"/>
      <c r="AE38" s="30"/>
      <c r="AF38" s="30"/>
      <c r="AG38" s="31"/>
      <c r="AH38" s="29">
        <f t="shared" si="8"/>
        <v>0</v>
      </c>
      <c r="AI38" s="30">
        <f t="shared" si="9"/>
        <v>0</v>
      </c>
      <c r="AJ38" s="30">
        <f t="shared" si="9"/>
        <v>0</v>
      </c>
      <c r="AK38" s="30">
        <f t="shared" si="9"/>
        <v>0</v>
      </c>
      <c r="AL38" s="31">
        <f t="shared" si="9"/>
        <v>0</v>
      </c>
      <c r="AM38" s="60">
        <f t="shared" si="3"/>
        <v>0</v>
      </c>
      <c r="AN38" s="30"/>
      <c r="AO38" s="30"/>
      <c r="AP38" s="30"/>
      <c r="AQ38" s="32"/>
      <c r="AR38" s="60">
        <f t="shared" si="10"/>
        <v>0</v>
      </c>
      <c r="AS38" s="61">
        <f t="shared" si="11"/>
        <v>0</v>
      </c>
      <c r="AT38" s="61">
        <f t="shared" si="12"/>
        <v>0</v>
      </c>
      <c r="AU38" s="61">
        <f t="shared" si="13"/>
        <v>0</v>
      </c>
      <c r="AV38" s="62">
        <f t="shared" si="14"/>
        <v>0</v>
      </c>
      <c r="AW38" s="51"/>
      <c r="AX38" s="51" t="e">
        <f t="shared" si="15"/>
        <v>#DIV/0!</v>
      </c>
    </row>
    <row r="39" spans="1:50" ht="33.75" customHeight="1">
      <c r="A39" s="80" t="s">
        <v>103</v>
      </c>
      <c r="B39" s="27">
        <v>903</v>
      </c>
      <c r="C39" s="88" t="s">
        <v>96</v>
      </c>
      <c r="D39" s="74" t="s">
        <v>125</v>
      </c>
      <c r="E39" s="74" t="s">
        <v>129</v>
      </c>
      <c r="F39" s="282" t="s">
        <v>104</v>
      </c>
      <c r="G39" s="29"/>
      <c r="H39" s="30"/>
      <c r="I39" s="30"/>
      <c r="J39" s="32"/>
      <c r="K39" s="75"/>
      <c r="L39" s="30"/>
      <c r="M39" s="30"/>
      <c r="N39" s="31"/>
      <c r="O39" s="75"/>
      <c r="P39" s="30"/>
      <c r="Q39" s="30"/>
      <c r="R39" s="32"/>
      <c r="S39" s="66">
        <f t="shared" si="24"/>
        <v>2129.2</v>
      </c>
      <c r="T39" s="30"/>
      <c r="U39" s="30"/>
      <c r="V39" s="30">
        <v>2129.2</v>
      </c>
      <c r="W39" s="34"/>
      <c r="X39" s="76"/>
      <c r="Y39" s="8">
        <f t="shared" si="19"/>
        <v>0</v>
      </c>
      <c r="Z39" s="8"/>
      <c r="AA39" s="8">
        <f t="shared" si="21"/>
        <v>2129.2</v>
      </c>
      <c r="AB39" s="77"/>
      <c r="AC39" s="58">
        <f t="shared" si="7"/>
        <v>0</v>
      </c>
      <c r="AD39" s="30"/>
      <c r="AE39" s="30"/>
      <c r="AF39" s="30"/>
      <c r="AG39" s="31"/>
      <c r="AH39" s="29">
        <f t="shared" si="8"/>
        <v>2129.2</v>
      </c>
      <c r="AI39" s="30">
        <f t="shared" si="9"/>
        <v>0</v>
      </c>
      <c r="AJ39" s="30">
        <f t="shared" si="9"/>
        <v>0</v>
      </c>
      <c r="AK39" s="30">
        <f t="shared" si="9"/>
        <v>2129.2</v>
      </c>
      <c r="AL39" s="31">
        <f t="shared" si="9"/>
        <v>0</v>
      </c>
      <c r="AM39" s="60">
        <f t="shared" si="3"/>
        <v>0</v>
      </c>
      <c r="AN39" s="30"/>
      <c r="AO39" s="30"/>
      <c r="AP39" s="30"/>
      <c r="AQ39" s="32"/>
      <c r="AR39" s="60">
        <f t="shared" si="10"/>
        <v>2129.2</v>
      </c>
      <c r="AS39" s="61">
        <f t="shared" si="11"/>
        <v>0</v>
      </c>
      <c r="AT39" s="61">
        <f t="shared" si="12"/>
        <v>0</v>
      </c>
      <c r="AU39" s="61">
        <f t="shared" si="13"/>
        <v>2129.2</v>
      </c>
      <c r="AV39" s="62">
        <f t="shared" si="14"/>
        <v>0</v>
      </c>
      <c r="AW39" s="301">
        <f>прил1!AV46</f>
        <v>2129.2</v>
      </c>
      <c r="AX39" s="51">
        <f t="shared" si="15"/>
        <v>100</v>
      </c>
    </row>
    <row r="40" spans="1:50" ht="30.75">
      <c r="A40" s="73" t="s">
        <v>225</v>
      </c>
      <c r="B40" s="27">
        <v>903</v>
      </c>
      <c r="C40" s="74" t="s">
        <v>96</v>
      </c>
      <c r="D40" s="74" t="s">
        <v>125</v>
      </c>
      <c r="E40" s="74" t="s">
        <v>74</v>
      </c>
      <c r="F40" s="282"/>
      <c r="G40" s="29"/>
      <c r="H40" s="30"/>
      <c r="I40" s="30"/>
      <c r="J40" s="32"/>
      <c r="K40" s="75"/>
      <c r="L40" s="30"/>
      <c r="M40" s="30"/>
      <c r="N40" s="31"/>
      <c r="O40" s="75"/>
      <c r="P40" s="30"/>
      <c r="Q40" s="30"/>
      <c r="R40" s="32"/>
      <c r="S40" s="66">
        <f t="shared" si="24"/>
        <v>1468.9</v>
      </c>
      <c r="T40" s="30">
        <f>T41</f>
        <v>1468.9</v>
      </c>
      <c r="U40" s="30"/>
      <c r="V40" s="30"/>
      <c r="W40" s="34"/>
      <c r="X40" s="76">
        <f>SUM(Y40:AB40)</f>
        <v>1468.9</v>
      </c>
      <c r="Y40" s="8">
        <f>Y41</f>
        <v>1468.9</v>
      </c>
      <c r="Z40" s="8"/>
      <c r="AA40" s="8"/>
      <c r="AB40" s="77"/>
      <c r="AC40" s="58">
        <f t="shared" si="7"/>
        <v>0</v>
      </c>
      <c r="AD40" s="30"/>
      <c r="AE40" s="30"/>
      <c r="AF40" s="30"/>
      <c r="AG40" s="31"/>
      <c r="AH40" s="29">
        <f t="shared" si="8"/>
        <v>1468.9</v>
      </c>
      <c r="AI40" s="30">
        <f t="shared" si="9"/>
        <v>1468.9</v>
      </c>
      <c r="AJ40" s="30">
        <f t="shared" si="9"/>
        <v>0</v>
      </c>
      <c r="AK40" s="30">
        <f t="shared" si="9"/>
        <v>0</v>
      </c>
      <c r="AL40" s="31">
        <f t="shared" si="9"/>
        <v>0</v>
      </c>
      <c r="AM40" s="60">
        <f t="shared" si="3"/>
        <v>0</v>
      </c>
      <c r="AN40" s="30"/>
      <c r="AO40" s="30"/>
      <c r="AP40" s="30"/>
      <c r="AQ40" s="32"/>
      <c r="AR40" s="60">
        <f t="shared" si="10"/>
        <v>1468.9</v>
      </c>
      <c r="AS40" s="61">
        <f t="shared" si="11"/>
        <v>1468.9</v>
      </c>
      <c r="AT40" s="61">
        <f t="shared" si="12"/>
        <v>0</v>
      </c>
      <c r="AU40" s="61">
        <f t="shared" si="13"/>
        <v>0</v>
      </c>
      <c r="AV40" s="62">
        <f t="shared" si="14"/>
        <v>0</v>
      </c>
      <c r="AW40" s="301">
        <f>AW41</f>
        <v>1445.3</v>
      </c>
      <c r="AX40" s="51">
        <f t="shared" si="15"/>
        <v>98.39335557219687</v>
      </c>
    </row>
    <row r="41" spans="1:50" ht="30.75">
      <c r="A41" s="73" t="s">
        <v>170</v>
      </c>
      <c r="B41" s="27">
        <v>903</v>
      </c>
      <c r="C41" s="74" t="s">
        <v>96</v>
      </c>
      <c r="D41" s="74" t="s">
        <v>125</v>
      </c>
      <c r="E41" s="74" t="s">
        <v>74</v>
      </c>
      <c r="F41" s="282" t="s">
        <v>131</v>
      </c>
      <c r="G41" s="29"/>
      <c r="H41" s="30"/>
      <c r="I41" s="30"/>
      <c r="J41" s="32"/>
      <c r="K41" s="75"/>
      <c r="L41" s="30"/>
      <c r="M41" s="30"/>
      <c r="N41" s="31"/>
      <c r="O41" s="75"/>
      <c r="P41" s="30"/>
      <c r="Q41" s="30"/>
      <c r="R41" s="32"/>
      <c r="S41" s="66">
        <f t="shared" si="24"/>
        <v>1468.9</v>
      </c>
      <c r="T41" s="30">
        <f>прил1!S48</f>
        <v>1468.9</v>
      </c>
      <c r="U41" s="30"/>
      <c r="V41" s="30"/>
      <c r="W41" s="34"/>
      <c r="X41" s="76">
        <f>SUM(Y41:AB41)</f>
        <v>1468.9</v>
      </c>
      <c r="Y41" s="8">
        <f>T41</f>
        <v>1468.9</v>
      </c>
      <c r="Z41" s="8"/>
      <c r="AA41" s="8"/>
      <c r="AB41" s="77"/>
      <c r="AC41" s="58">
        <f t="shared" si="7"/>
        <v>0</v>
      </c>
      <c r="AD41" s="30"/>
      <c r="AE41" s="30"/>
      <c r="AF41" s="30"/>
      <c r="AG41" s="31"/>
      <c r="AH41" s="29">
        <f t="shared" si="8"/>
        <v>1468.9</v>
      </c>
      <c r="AI41" s="30">
        <f t="shared" si="9"/>
        <v>1468.9</v>
      </c>
      <c r="AJ41" s="30">
        <f t="shared" si="9"/>
        <v>0</v>
      </c>
      <c r="AK41" s="30">
        <f t="shared" si="9"/>
        <v>0</v>
      </c>
      <c r="AL41" s="31">
        <f t="shared" si="9"/>
        <v>0</v>
      </c>
      <c r="AM41" s="60">
        <f t="shared" si="3"/>
        <v>0</v>
      </c>
      <c r="AN41" s="30"/>
      <c r="AO41" s="30"/>
      <c r="AP41" s="30"/>
      <c r="AQ41" s="32"/>
      <c r="AR41" s="60">
        <f t="shared" si="10"/>
        <v>1468.9</v>
      </c>
      <c r="AS41" s="61">
        <f t="shared" si="11"/>
        <v>1468.9</v>
      </c>
      <c r="AT41" s="61">
        <f t="shared" si="12"/>
        <v>0</v>
      </c>
      <c r="AU41" s="61">
        <f t="shared" si="13"/>
        <v>0</v>
      </c>
      <c r="AV41" s="62">
        <f t="shared" si="14"/>
        <v>0</v>
      </c>
      <c r="AW41" s="301">
        <f>прил1!AV48</f>
        <v>1445.3</v>
      </c>
      <c r="AX41" s="51">
        <f t="shared" si="15"/>
        <v>98.39335557219687</v>
      </c>
    </row>
    <row r="42" spans="1:50" ht="35.25" customHeight="1">
      <c r="A42" s="80" t="s">
        <v>132</v>
      </c>
      <c r="B42" s="27">
        <v>903</v>
      </c>
      <c r="C42" s="88" t="s">
        <v>96</v>
      </c>
      <c r="D42" s="74" t="s">
        <v>125</v>
      </c>
      <c r="E42" s="74" t="s">
        <v>133</v>
      </c>
      <c r="F42" s="282"/>
      <c r="G42" s="29">
        <f>SUM(H42:J42)</f>
        <v>1208.9</v>
      </c>
      <c r="H42" s="30">
        <f>H45+H43</f>
        <v>1208.9</v>
      </c>
      <c r="I42" s="30"/>
      <c r="J42" s="32"/>
      <c r="K42" s="75">
        <f>SUM(L42:N42)</f>
        <v>40</v>
      </c>
      <c r="L42" s="30">
        <f>L43</f>
        <v>40</v>
      </c>
      <c r="M42" s="30"/>
      <c r="N42" s="31"/>
      <c r="O42" s="75">
        <f>SUM(P42:R42)</f>
        <v>1248.9</v>
      </c>
      <c r="P42" s="30">
        <f>H42+L42</f>
        <v>1248.9</v>
      </c>
      <c r="Q42" s="30">
        <f>I42+M42</f>
        <v>0</v>
      </c>
      <c r="R42" s="32">
        <f>J42+N42</f>
        <v>0</v>
      </c>
      <c r="S42" s="66">
        <f t="shared" si="24"/>
        <v>1240.1</v>
      </c>
      <c r="T42" s="30">
        <f>T45</f>
        <v>1240.1</v>
      </c>
      <c r="U42" s="30"/>
      <c r="V42" s="30"/>
      <c r="W42" s="34"/>
      <c r="X42" s="76">
        <f>X43</f>
        <v>55</v>
      </c>
      <c r="Y42" s="8">
        <f>Y43</f>
        <v>55</v>
      </c>
      <c r="Z42" s="8">
        <f>Q42+U42</f>
        <v>0</v>
      </c>
      <c r="AA42" s="8">
        <f>R42+V42</f>
        <v>0</v>
      </c>
      <c r="AB42" s="77"/>
      <c r="AC42" s="58">
        <f t="shared" si="7"/>
        <v>0</v>
      </c>
      <c r="AD42" s="30"/>
      <c r="AE42" s="30"/>
      <c r="AF42" s="30"/>
      <c r="AG42" s="31"/>
      <c r="AH42" s="29">
        <f t="shared" si="8"/>
        <v>55</v>
      </c>
      <c r="AI42" s="30">
        <f t="shared" si="9"/>
        <v>55</v>
      </c>
      <c r="AJ42" s="30">
        <f t="shared" si="9"/>
        <v>0</v>
      </c>
      <c r="AK42" s="30">
        <f t="shared" si="9"/>
        <v>0</v>
      </c>
      <c r="AL42" s="31">
        <f t="shared" si="9"/>
        <v>0</v>
      </c>
      <c r="AM42" s="60">
        <f t="shared" si="3"/>
        <v>0</v>
      </c>
      <c r="AN42" s="30"/>
      <c r="AO42" s="30"/>
      <c r="AP42" s="30"/>
      <c r="AQ42" s="32"/>
      <c r="AR42" s="60">
        <f t="shared" si="10"/>
        <v>55</v>
      </c>
      <c r="AS42" s="61">
        <f t="shared" si="11"/>
        <v>55</v>
      </c>
      <c r="AT42" s="61">
        <f t="shared" si="12"/>
        <v>0</v>
      </c>
      <c r="AU42" s="61">
        <f t="shared" si="13"/>
        <v>0</v>
      </c>
      <c r="AV42" s="62">
        <f t="shared" si="14"/>
        <v>0</v>
      </c>
      <c r="AW42" s="301">
        <f>AW43</f>
        <v>28.7</v>
      </c>
      <c r="AX42" s="51">
        <f t="shared" si="15"/>
        <v>52.18181818181819</v>
      </c>
    </row>
    <row r="43" spans="1:50" ht="61.5" customHeight="1">
      <c r="A43" s="80" t="s">
        <v>134</v>
      </c>
      <c r="B43" s="27">
        <v>903</v>
      </c>
      <c r="C43" s="88" t="s">
        <v>383</v>
      </c>
      <c r="D43" s="74" t="s">
        <v>125</v>
      </c>
      <c r="E43" s="74" t="s">
        <v>135</v>
      </c>
      <c r="F43" s="282"/>
      <c r="G43" s="29">
        <f t="shared" si="16"/>
        <v>15</v>
      </c>
      <c r="H43" s="30">
        <f>H44</f>
        <v>15</v>
      </c>
      <c r="I43" s="30"/>
      <c r="J43" s="32"/>
      <c r="K43" s="75">
        <f t="shared" si="2"/>
        <v>40</v>
      </c>
      <c r="L43" s="30">
        <f>L44</f>
        <v>40</v>
      </c>
      <c r="M43" s="30"/>
      <c r="N43" s="31"/>
      <c r="O43" s="75">
        <f t="shared" si="17"/>
        <v>55</v>
      </c>
      <c r="P43" s="30">
        <f>P44</f>
        <v>55</v>
      </c>
      <c r="Q43" s="30">
        <f aca="true" t="shared" si="25" ref="Q43:R61">I43+M43</f>
        <v>0</v>
      </c>
      <c r="R43" s="32">
        <f t="shared" si="25"/>
        <v>0</v>
      </c>
      <c r="S43" s="66"/>
      <c r="T43" s="30"/>
      <c r="U43" s="30"/>
      <c r="V43" s="30"/>
      <c r="W43" s="34"/>
      <c r="X43" s="76">
        <f t="shared" si="6"/>
        <v>55</v>
      </c>
      <c r="Y43" s="8">
        <f t="shared" si="19"/>
        <v>55</v>
      </c>
      <c r="Z43" s="8">
        <f t="shared" si="20"/>
        <v>0</v>
      </c>
      <c r="AA43" s="8">
        <f t="shared" si="21"/>
        <v>0</v>
      </c>
      <c r="AB43" s="77"/>
      <c r="AC43" s="58">
        <f t="shared" si="7"/>
        <v>0</v>
      </c>
      <c r="AD43" s="30"/>
      <c r="AE43" s="30"/>
      <c r="AF43" s="30"/>
      <c r="AG43" s="31"/>
      <c r="AH43" s="29">
        <f t="shared" si="8"/>
        <v>55</v>
      </c>
      <c r="AI43" s="30">
        <f t="shared" si="9"/>
        <v>55</v>
      </c>
      <c r="AJ43" s="30">
        <f t="shared" si="9"/>
        <v>0</v>
      </c>
      <c r="AK43" s="30">
        <f t="shared" si="9"/>
        <v>0</v>
      </c>
      <c r="AL43" s="31">
        <f t="shared" si="9"/>
        <v>0</v>
      </c>
      <c r="AM43" s="60">
        <f t="shared" si="3"/>
        <v>0</v>
      </c>
      <c r="AN43" s="30"/>
      <c r="AO43" s="30"/>
      <c r="AP43" s="30"/>
      <c r="AQ43" s="32"/>
      <c r="AR43" s="60">
        <f t="shared" si="10"/>
        <v>55</v>
      </c>
      <c r="AS43" s="61">
        <f t="shared" si="11"/>
        <v>55</v>
      </c>
      <c r="AT43" s="61">
        <f t="shared" si="12"/>
        <v>0</v>
      </c>
      <c r="AU43" s="61">
        <f t="shared" si="13"/>
        <v>0</v>
      </c>
      <c r="AV43" s="62">
        <f t="shared" si="14"/>
        <v>0</v>
      </c>
      <c r="AW43" s="301">
        <f>AW44</f>
        <v>28.7</v>
      </c>
      <c r="AX43" s="51">
        <f t="shared" si="15"/>
        <v>52.18181818181819</v>
      </c>
    </row>
    <row r="44" spans="1:50" ht="30.75">
      <c r="A44" s="80" t="s">
        <v>103</v>
      </c>
      <c r="B44" s="27">
        <v>903</v>
      </c>
      <c r="C44" s="88" t="s">
        <v>96</v>
      </c>
      <c r="D44" s="74" t="s">
        <v>125</v>
      </c>
      <c r="E44" s="74" t="s">
        <v>135</v>
      </c>
      <c r="F44" s="282" t="s">
        <v>104</v>
      </c>
      <c r="G44" s="29">
        <f t="shared" si="16"/>
        <v>15</v>
      </c>
      <c r="H44" s="30">
        <v>15</v>
      </c>
      <c r="I44" s="30"/>
      <c r="J44" s="32"/>
      <c r="K44" s="75">
        <f t="shared" si="2"/>
        <v>40</v>
      </c>
      <c r="L44" s="30">
        <v>40</v>
      </c>
      <c r="M44" s="30"/>
      <c r="N44" s="31"/>
      <c r="O44" s="75">
        <f t="shared" si="17"/>
        <v>55</v>
      </c>
      <c r="P44" s="30">
        <v>55</v>
      </c>
      <c r="Q44" s="30">
        <f t="shared" si="25"/>
        <v>0</v>
      </c>
      <c r="R44" s="32">
        <f t="shared" si="25"/>
        <v>0</v>
      </c>
      <c r="S44" s="66"/>
      <c r="T44" s="30"/>
      <c r="U44" s="30"/>
      <c r="V44" s="30"/>
      <c r="W44" s="34"/>
      <c r="X44" s="76">
        <f t="shared" si="6"/>
        <v>55</v>
      </c>
      <c r="Y44" s="8">
        <f t="shared" si="19"/>
        <v>55</v>
      </c>
      <c r="Z44" s="8">
        <f t="shared" si="20"/>
        <v>0</v>
      </c>
      <c r="AA44" s="8">
        <f t="shared" si="21"/>
        <v>0</v>
      </c>
      <c r="AB44" s="77"/>
      <c r="AC44" s="58">
        <f t="shared" si="7"/>
        <v>0</v>
      </c>
      <c r="AD44" s="30"/>
      <c r="AE44" s="30"/>
      <c r="AF44" s="30"/>
      <c r="AG44" s="31"/>
      <c r="AH44" s="29">
        <f t="shared" si="8"/>
        <v>55</v>
      </c>
      <c r="AI44" s="30">
        <f t="shared" si="9"/>
        <v>55</v>
      </c>
      <c r="AJ44" s="30">
        <f t="shared" si="9"/>
        <v>0</v>
      </c>
      <c r="AK44" s="30">
        <f t="shared" si="9"/>
        <v>0</v>
      </c>
      <c r="AL44" s="31">
        <f t="shared" si="9"/>
        <v>0</v>
      </c>
      <c r="AM44" s="60">
        <f t="shared" si="3"/>
        <v>0</v>
      </c>
      <c r="AN44" s="30"/>
      <c r="AO44" s="30"/>
      <c r="AP44" s="30"/>
      <c r="AQ44" s="32"/>
      <c r="AR44" s="60">
        <f t="shared" si="10"/>
        <v>55</v>
      </c>
      <c r="AS44" s="61">
        <f t="shared" si="11"/>
        <v>55</v>
      </c>
      <c r="AT44" s="61">
        <f t="shared" si="12"/>
        <v>0</v>
      </c>
      <c r="AU44" s="61">
        <f t="shared" si="13"/>
        <v>0</v>
      </c>
      <c r="AV44" s="62">
        <f t="shared" si="14"/>
        <v>0</v>
      </c>
      <c r="AW44" s="301">
        <f>прил1!AV51</f>
        <v>28.7</v>
      </c>
      <c r="AX44" s="51">
        <f t="shared" si="15"/>
        <v>52.18181818181819</v>
      </c>
    </row>
    <row r="45" spans="1:50" ht="48.75" customHeight="1">
      <c r="A45" s="80" t="s">
        <v>136</v>
      </c>
      <c r="B45" s="27">
        <v>903</v>
      </c>
      <c r="C45" s="88" t="s">
        <v>96</v>
      </c>
      <c r="D45" s="74" t="s">
        <v>125</v>
      </c>
      <c r="E45" s="74" t="s">
        <v>137</v>
      </c>
      <c r="F45" s="282"/>
      <c r="G45" s="29">
        <f t="shared" si="16"/>
        <v>1193.9</v>
      </c>
      <c r="H45" s="30">
        <f>H46</f>
        <v>1193.9</v>
      </c>
      <c r="I45" s="30"/>
      <c r="J45" s="32"/>
      <c r="K45" s="75">
        <f t="shared" si="2"/>
        <v>275</v>
      </c>
      <c r="L45" s="30">
        <f>L46</f>
        <v>275</v>
      </c>
      <c r="M45" s="30"/>
      <c r="N45" s="31"/>
      <c r="O45" s="75">
        <f t="shared" si="17"/>
        <v>1468.9</v>
      </c>
      <c r="P45" s="30">
        <f>H45+L45</f>
        <v>1468.9</v>
      </c>
      <c r="Q45" s="30">
        <f t="shared" si="25"/>
        <v>0</v>
      </c>
      <c r="R45" s="32">
        <f t="shared" si="25"/>
        <v>0</v>
      </c>
      <c r="S45" s="66">
        <f>SUM(T45:W45)</f>
        <v>1240.1</v>
      </c>
      <c r="T45" s="30">
        <f>T46</f>
        <v>1240.1</v>
      </c>
      <c r="U45" s="30"/>
      <c r="V45" s="30"/>
      <c r="W45" s="34"/>
      <c r="X45" s="76">
        <f t="shared" si="6"/>
        <v>2709</v>
      </c>
      <c r="Y45" s="8">
        <f t="shared" si="19"/>
        <v>2709</v>
      </c>
      <c r="Z45" s="8">
        <f t="shared" si="20"/>
        <v>0</v>
      </c>
      <c r="AA45" s="8">
        <f t="shared" si="21"/>
        <v>0</v>
      </c>
      <c r="AB45" s="77"/>
      <c r="AC45" s="58">
        <f t="shared" si="7"/>
        <v>-973.173</v>
      </c>
      <c r="AD45" s="30">
        <f>AD46</f>
        <v>-973.173</v>
      </c>
      <c r="AE45" s="30"/>
      <c r="AF45" s="30"/>
      <c r="AG45" s="31"/>
      <c r="AH45" s="29">
        <f t="shared" si="8"/>
        <v>1735.827</v>
      </c>
      <c r="AI45" s="30">
        <f t="shared" si="9"/>
        <v>1735.827</v>
      </c>
      <c r="AJ45" s="30">
        <f t="shared" si="9"/>
        <v>0</v>
      </c>
      <c r="AK45" s="30">
        <f t="shared" si="9"/>
        <v>0</v>
      </c>
      <c r="AL45" s="31">
        <f t="shared" si="9"/>
        <v>0</v>
      </c>
      <c r="AM45" s="60">
        <f t="shared" si="3"/>
        <v>0</v>
      </c>
      <c r="AN45" s="30"/>
      <c r="AO45" s="30"/>
      <c r="AP45" s="30"/>
      <c r="AQ45" s="32"/>
      <c r="AR45" s="60">
        <f t="shared" si="10"/>
        <v>1735.827</v>
      </c>
      <c r="AS45" s="61">
        <f t="shared" si="11"/>
        <v>1735.827</v>
      </c>
      <c r="AT45" s="61">
        <f t="shared" si="12"/>
        <v>0</v>
      </c>
      <c r="AU45" s="61">
        <f t="shared" si="13"/>
        <v>0</v>
      </c>
      <c r="AV45" s="62">
        <f t="shared" si="14"/>
        <v>0</v>
      </c>
      <c r="AW45" s="301">
        <f>AW46</f>
        <v>1219.6</v>
      </c>
      <c r="AX45" s="51">
        <f t="shared" si="15"/>
        <v>70.26045798342807</v>
      </c>
    </row>
    <row r="46" spans="1:50" ht="30.75">
      <c r="A46" s="80" t="s">
        <v>138</v>
      </c>
      <c r="B46" s="27">
        <v>903</v>
      </c>
      <c r="C46" s="88" t="s">
        <v>96</v>
      </c>
      <c r="D46" s="74" t="s">
        <v>125</v>
      </c>
      <c r="E46" s="74" t="s">
        <v>139</v>
      </c>
      <c r="F46" s="282"/>
      <c r="G46" s="29">
        <f t="shared" si="16"/>
        <v>1193.9</v>
      </c>
      <c r="H46" s="30">
        <f>H47</f>
        <v>1193.9</v>
      </c>
      <c r="I46" s="30"/>
      <c r="J46" s="32"/>
      <c r="K46" s="75">
        <f t="shared" si="2"/>
        <v>275</v>
      </c>
      <c r="L46" s="30">
        <f>L47</f>
        <v>275</v>
      </c>
      <c r="M46" s="30"/>
      <c r="N46" s="31"/>
      <c r="O46" s="75">
        <f t="shared" si="17"/>
        <v>1468.9</v>
      </c>
      <c r="P46" s="30">
        <f>H46+L46</f>
        <v>1468.9</v>
      </c>
      <c r="Q46" s="30">
        <f t="shared" si="25"/>
        <v>0</v>
      </c>
      <c r="R46" s="32">
        <f t="shared" si="25"/>
        <v>0</v>
      </c>
      <c r="S46" s="66">
        <f>SUM(T46:W46)</f>
        <v>1240.1</v>
      </c>
      <c r="T46" s="30">
        <f>T47</f>
        <v>1240.1</v>
      </c>
      <c r="U46" s="30"/>
      <c r="V46" s="30"/>
      <c r="W46" s="34"/>
      <c r="X46" s="76">
        <f t="shared" si="6"/>
        <v>2709</v>
      </c>
      <c r="Y46" s="8">
        <f t="shared" si="19"/>
        <v>2709</v>
      </c>
      <c r="Z46" s="8">
        <f t="shared" si="20"/>
        <v>0</v>
      </c>
      <c r="AA46" s="8">
        <f t="shared" si="21"/>
        <v>0</v>
      </c>
      <c r="AB46" s="77"/>
      <c r="AC46" s="58">
        <f t="shared" si="7"/>
        <v>-973.173</v>
      </c>
      <c r="AD46" s="30">
        <f>AD47</f>
        <v>-973.173</v>
      </c>
      <c r="AE46" s="30"/>
      <c r="AF46" s="30"/>
      <c r="AG46" s="31"/>
      <c r="AH46" s="29">
        <f t="shared" si="8"/>
        <v>1735.827</v>
      </c>
      <c r="AI46" s="30">
        <f t="shared" si="9"/>
        <v>1735.827</v>
      </c>
      <c r="AJ46" s="30">
        <f t="shared" si="9"/>
        <v>0</v>
      </c>
      <c r="AK46" s="30">
        <f t="shared" si="9"/>
        <v>0</v>
      </c>
      <c r="AL46" s="31">
        <f t="shared" si="9"/>
        <v>0</v>
      </c>
      <c r="AM46" s="60">
        <f t="shared" si="3"/>
        <v>0</v>
      </c>
      <c r="AN46" s="30"/>
      <c r="AO46" s="30"/>
      <c r="AP46" s="30"/>
      <c r="AQ46" s="32"/>
      <c r="AR46" s="60">
        <f t="shared" si="10"/>
        <v>1735.827</v>
      </c>
      <c r="AS46" s="61">
        <f t="shared" si="11"/>
        <v>1735.827</v>
      </c>
      <c r="AT46" s="61">
        <f t="shared" si="12"/>
        <v>0</v>
      </c>
      <c r="AU46" s="61">
        <f t="shared" si="13"/>
        <v>0</v>
      </c>
      <c r="AV46" s="62">
        <f t="shared" si="14"/>
        <v>0</v>
      </c>
      <c r="AW46" s="301">
        <f>AW47</f>
        <v>1219.6</v>
      </c>
      <c r="AX46" s="51">
        <f t="shared" si="15"/>
        <v>70.26045798342807</v>
      </c>
    </row>
    <row r="47" spans="1:50" ht="30.75">
      <c r="A47" s="80" t="s">
        <v>103</v>
      </c>
      <c r="B47" s="27">
        <v>903</v>
      </c>
      <c r="C47" s="88" t="s">
        <v>96</v>
      </c>
      <c r="D47" s="74" t="s">
        <v>125</v>
      </c>
      <c r="E47" s="74" t="s">
        <v>139</v>
      </c>
      <c r="F47" s="282" t="s">
        <v>104</v>
      </c>
      <c r="G47" s="29">
        <f t="shared" si="16"/>
        <v>1193.9</v>
      </c>
      <c r="H47" s="30">
        <v>1193.9</v>
      </c>
      <c r="I47" s="30"/>
      <c r="J47" s="32"/>
      <c r="K47" s="75">
        <f t="shared" si="2"/>
        <v>275</v>
      </c>
      <c r="L47" s="30">
        <v>275</v>
      </c>
      <c r="M47" s="30"/>
      <c r="N47" s="31"/>
      <c r="O47" s="75">
        <f t="shared" si="17"/>
        <v>1468.9</v>
      </c>
      <c r="P47" s="30">
        <f>H47+L47</f>
        <v>1468.9</v>
      </c>
      <c r="Q47" s="30">
        <f t="shared" si="25"/>
        <v>0</v>
      </c>
      <c r="R47" s="32">
        <f t="shared" si="25"/>
        <v>0</v>
      </c>
      <c r="S47" s="66">
        <f>SUM(T47:W47)</f>
        <v>1240.1</v>
      </c>
      <c r="T47" s="30">
        <v>1240.1</v>
      </c>
      <c r="U47" s="30"/>
      <c r="V47" s="30"/>
      <c r="W47" s="34"/>
      <c r="X47" s="76">
        <f t="shared" si="6"/>
        <v>2709</v>
      </c>
      <c r="Y47" s="8">
        <f t="shared" si="19"/>
        <v>2709</v>
      </c>
      <c r="Z47" s="8">
        <f t="shared" si="20"/>
        <v>0</v>
      </c>
      <c r="AA47" s="8">
        <f t="shared" si="21"/>
        <v>0</v>
      </c>
      <c r="AB47" s="77"/>
      <c r="AC47" s="58">
        <f t="shared" si="7"/>
        <v>-973.173</v>
      </c>
      <c r="AD47" s="30">
        <f>прил1!AC54</f>
        <v>-973.173</v>
      </c>
      <c r="AE47" s="30"/>
      <c r="AF47" s="30"/>
      <c r="AG47" s="31"/>
      <c r="AH47" s="29">
        <f t="shared" si="8"/>
        <v>1735.827</v>
      </c>
      <c r="AI47" s="30">
        <f t="shared" si="9"/>
        <v>1735.827</v>
      </c>
      <c r="AJ47" s="30">
        <f t="shared" si="9"/>
        <v>0</v>
      </c>
      <c r="AK47" s="30">
        <f t="shared" si="9"/>
        <v>0</v>
      </c>
      <c r="AL47" s="31">
        <f t="shared" si="9"/>
        <v>0</v>
      </c>
      <c r="AM47" s="60">
        <f t="shared" si="3"/>
        <v>0</v>
      </c>
      <c r="AN47" s="30"/>
      <c r="AO47" s="30"/>
      <c r="AP47" s="30"/>
      <c r="AQ47" s="32"/>
      <c r="AR47" s="60">
        <f t="shared" si="10"/>
        <v>1735.827</v>
      </c>
      <c r="AS47" s="61">
        <f t="shared" si="11"/>
        <v>1735.827</v>
      </c>
      <c r="AT47" s="61">
        <f t="shared" si="12"/>
        <v>0</v>
      </c>
      <c r="AU47" s="61">
        <f t="shared" si="13"/>
        <v>0</v>
      </c>
      <c r="AV47" s="62">
        <f t="shared" si="14"/>
        <v>0</v>
      </c>
      <c r="AW47" s="301">
        <f>прил1!AV54</f>
        <v>1219.6</v>
      </c>
      <c r="AX47" s="51">
        <f t="shared" si="15"/>
        <v>70.26045798342807</v>
      </c>
    </row>
    <row r="48" spans="1:50" ht="30.75" hidden="1">
      <c r="A48" s="81" t="s">
        <v>140</v>
      </c>
      <c r="B48" s="284">
        <v>903</v>
      </c>
      <c r="C48" s="285" t="s">
        <v>96</v>
      </c>
      <c r="D48" s="83" t="s">
        <v>125</v>
      </c>
      <c r="E48" s="83" t="s">
        <v>141</v>
      </c>
      <c r="F48" s="286"/>
      <c r="G48" s="84">
        <f>G49</f>
        <v>568</v>
      </c>
      <c r="H48" s="82">
        <f>H49</f>
        <v>568</v>
      </c>
      <c r="I48" s="30"/>
      <c r="J48" s="32"/>
      <c r="K48" s="75">
        <f t="shared" si="2"/>
        <v>-568</v>
      </c>
      <c r="L48" s="30">
        <f>L49</f>
        <v>-568</v>
      </c>
      <c r="M48" s="30"/>
      <c r="N48" s="31"/>
      <c r="O48" s="75">
        <f t="shared" si="17"/>
        <v>0</v>
      </c>
      <c r="P48" s="30">
        <f>P49</f>
        <v>0</v>
      </c>
      <c r="Q48" s="30">
        <f t="shared" si="25"/>
        <v>0</v>
      </c>
      <c r="R48" s="32">
        <f t="shared" si="25"/>
        <v>0</v>
      </c>
      <c r="S48" s="66"/>
      <c r="T48" s="30"/>
      <c r="U48" s="30"/>
      <c r="V48" s="30"/>
      <c r="W48" s="34"/>
      <c r="X48" s="76">
        <f t="shared" si="6"/>
        <v>0</v>
      </c>
      <c r="Y48" s="8">
        <f t="shared" si="19"/>
        <v>0</v>
      </c>
      <c r="Z48" s="8">
        <f t="shared" si="20"/>
        <v>0</v>
      </c>
      <c r="AA48" s="8">
        <f t="shared" si="21"/>
        <v>0</v>
      </c>
      <c r="AB48" s="77"/>
      <c r="AC48" s="58">
        <f t="shared" si="7"/>
        <v>0</v>
      </c>
      <c r="AD48" s="30"/>
      <c r="AE48" s="30"/>
      <c r="AF48" s="30"/>
      <c r="AG48" s="31"/>
      <c r="AH48" s="29">
        <f t="shared" si="8"/>
        <v>0</v>
      </c>
      <c r="AI48" s="30">
        <f t="shared" si="9"/>
        <v>0</v>
      </c>
      <c r="AJ48" s="30">
        <f t="shared" si="9"/>
        <v>0</v>
      </c>
      <c r="AK48" s="30">
        <f t="shared" si="9"/>
        <v>0</v>
      </c>
      <c r="AL48" s="31">
        <f t="shared" si="9"/>
        <v>0</v>
      </c>
      <c r="AM48" s="60">
        <f t="shared" si="3"/>
        <v>0</v>
      </c>
      <c r="AN48" s="30"/>
      <c r="AO48" s="30"/>
      <c r="AP48" s="30"/>
      <c r="AQ48" s="32"/>
      <c r="AR48" s="60">
        <f t="shared" si="10"/>
        <v>0</v>
      </c>
      <c r="AS48" s="61">
        <f t="shared" si="11"/>
        <v>0</v>
      </c>
      <c r="AT48" s="61">
        <f t="shared" si="12"/>
        <v>0</v>
      </c>
      <c r="AU48" s="61">
        <f t="shared" si="13"/>
        <v>0</v>
      </c>
      <c r="AV48" s="62">
        <f t="shared" si="14"/>
        <v>0</v>
      </c>
      <c r="AW48" s="51"/>
      <c r="AX48" s="51" t="e">
        <f t="shared" si="15"/>
        <v>#DIV/0!</v>
      </c>
    </row>
    <row r="49" spans="1:50" ht="15.75" hidden="1">
      <c r="A49" s="78" t="s">
        <v>384</v>
      </c>
      <c r="B49" s="284">
        <v>903</v>
      </c>
      <c r="C49" s="83" t="s">
        <v>96</v>
      </c>
      <c r="D49" s="83" t="s">
        <v>125</v>
      </c>
      <c r="E49" s="83" t="s">
        <v>142</v>
      </c>
      <c r="F49" s="286"/>
      <c r="G49" s="84">
        <f t="shared" si="16"/>
        <v>568</v>
      </c>
      <c r="H49" s="82">
        <f>H50</f>
        <v>568</v>
      </c>
      <c r="I49" s="30"/>
      <c r="J49" s="32"/>
      <c r="K49" s="75">
        <f t="shared" si="2"/>
        <v>-568</v>
      </c>
      <c r="L49" s="30">
        <f>L50</f>
        <v>-568</v>
      </c>
      <c r="M49" s="30"/>
      <c r="N49" s="31"/>
      <c r="O49" s="75">
        <f t="shared" si="17"/>
        <v>0</v>
      </c>
      <c r="P49" s="30">
        <f>P50</f>
        <v>0</v>
      </c>
      <c r="Q49" s="30">
        <f t="shared" si="25"/>
        <v>0</v>
      </c>
      <c r="R49" s="32">
        <f t="shared" si="25"/>
        <v>0</v>
      </c>
      <c r="S49" s="66"/>
      <c r="T49" s="30"/>
      <c r="U49" s="30"/>
      <c r="V49" s="30"/>
      <c r="W49" s="34"/>
      <c r="X49" s="76">
        <f t="shared" si="6"/>
        <v>0</v>
      </c>
      <c r="Y49" s="8">
        <f t="shared" si="19"/>
        <v>0</v>
      </c>
      <c r="Z49" s="8">
        <f t="shared" si="20"/>
        <v>0</v>
      </c>
      <c r="AA49" s="8">
        <f t="shared" si="21"/>
        <v>0</v>
      </c>
      <c r="AB49" s="77"/>
      <c r="AC49" s="58">
        <f t="shared" si="7"/>
        <v>0</v>
      </c>
      <c r="AD49" s="30"/>
      <c r="AE49" s="30"/>
      <c r="AF49" s="30"/>
      <c r="AG49" s="31"/>
      <c r="AH49" s="29">
        <f t="shared" si="8"/>
        <v>0</v>
      </c>
      <c r="AI49" s="30">
        <f t="shared" si="9"/>
        <v>0</v>
      </c>
      <c r="AJ49" s="30">
        <f t="shared" si="9"/>
        <v>0</v>
      </c>
      <c r="AK49" s="30">
        <f t="shared" si="9"/>
        <v>0</v>
      </c>
      <c r="AL49" s="31">
        <f t="shared" si="9"/>
        <v>0</v>
      </c>
      <c r="AM49" s="60">
        <f t="shared" si="3"/>
        <v>0</v>
      </c>
      <c r="AN49" s="30"/>
      <c r="AO49" s="30"/>
      <c r="AP49" s="30"/>
      <c r="AQ49" s="32"/>
      <c r="AR49" s="60">
        <f t="shared" si="10"/>
        <v>0</v>
      </c>
      <c r="AS49" s="61">
        <f t="shared" si="11"/>
        <v>0</v>
      </c>
      <c r="AT49" s="61">
        <f t="shared" si="12"/>
        <v>0</v>
      </c>
      <c r="AU49" s="61">
        <f t="shared" si="13"/>
        <v>0</v>
      </c>
      <c r="AV49" s="62">
        <f t="shared" si="14"/>
        <v>0</v>
      </c>
      <c r="AW49" s="51"/>
      <c r="AX49" s="51" t="e">
        <f t="shared" si="15"/>
        <v>#DIV/0!</v>
      </c>
    </row>
    <row r="50" spans="1:50" ht="30.75" hidden="1">
      <c r="A50" s="81" t="s">
        <v>103</v>
      </c>
      <c r="B50" s="284">
        <v>903</v>
      </c>
      <c r="C50" s="83" t="s">
        <v>96</v>
      </c>
      <c r="D50" s="83" t="s">
        <v>125</v>
      </c>
      <c r="E50" s="83" t="s">
        <v>142</v>
      </c>
      <c r="F50" s="286" t="s">
        <v>104</v>
      </c>
      <c r="G50" s="84">
        <f t="shared" si="16"/>
        <v>568</v>
      </c>
      <c r="H50" s="82">
        <v>568</v>
      </c>
      <c r="I50" s="30"/>
      <c r="J50" s="32"/>
      <c r="K50" s="75">
        <f t="shared" si="2"/>
        <v>-568</v>
      </c>
      <c r="L50" s="30">
        <v>-568</v>
      </c>
      <c r="M50" s="30"/>
      <c r="N50" s="31"/>
      <c r="O50" s="75">
        <f t="shared" si="17"/>
        <v>0</v>
      </c>
      <c r="P50" s="30">
        <v>0</v>
      </c>
      <c r="Q50" s="30">
        <f t="shared" si="25"/>
        <v>0</v>
      </c>
      <c r="R50" s="32">
        <f t="shared" si="25"/>
        <v>0</v>
      </c>
      <c r="S50" s="66"/>
      <c r="T50" s="30"/>
      <c r="U50" s="30"/>
      <c r="V50" s="30"/>
      <c r="W50" s="34"/>
      <c r="X50" s="76">
        <f t="shared" si="6"/>
        <v>0</v>
      </c>
      <c r="Y50" s="8">
        <f t="shared" si="19"/>
        <v>0</v>
      </c>
      <c r="Z50" s="8">
        <f t="shared" si="20"/>
        <v>0</v>
      </c>
      <c r="AA50" s="8">
        <f t="shared" si="21"/>
        <v>0</v>
      </c>
      <c r="AB50" s="77"/>
      <c r="AC50" s="58">
        <f t="shared" si="7"/>
        <v>0</v>
      </c>
      <c r="AD50" s="30"/>
      <c r="AE50" s="30"/>
      <c r="AF50" s="30"/>
      <c r="AG50" s="31"/>
      <c r="AH50" s="29">
        <f t="shared" si="8"/>
        <v>0</v>
      </c>
      <c r="AI50" s="30">
        <f t="shared" si="9"/>
        <v>0</v>
      </c>
      <c r="AJ50" s="30">
        <f t="shared" si="9"/>
        <v>0</v>
      </c>
      <c r="AK50" s="30">
        <f t="shared" si="9"/>
        <v>0</v>
      </c>
      <c r="AL50" s="31">
        <f t="shared" si="9"/>
        <v>0</v>
      </c>
      <c r="AM50" s="60">
        <f t="shared" si="3"/>
        <v>0</v>
      </c>
      <c r="AN50" s="30"/>
      <c r="AO50" s="30"/>
      <c r="AP50" s="30"/>
      <c r="AQ50" s="32"/>
      <c r="AR50" s="60">
        <f t="shared" si="10"/>
        <v>0</v>
      </c>
      <c r="AS50" s="61">
        <f t="shared" si="11"/>
        <v>0</v>
      </c>
      <c r="AT50" s="61">
        <f t="shared" si="12"/>
        <v>0</v>
      </c>
      <c r="AU50" s="61">
        <f t="shared" si="13"/>
        <v>0</v>
      </c>
      <c r="AV50" s="62">
        <f t="shared" si="14"/>
        <v>0</v>
      </c>
      <c r="AW50" s="51"/>
      <c r="AX50" s="51" t="e">
        <f t="shared" si="15"/>
        <v>#DIV/0!</v>
      </c>
    </row>
    <row r="51" spans="1:50" ht="33.75" customHeight="1">
      <c r="A51" s="79" t="s">
        <v>143</v>
      </c>
      <c r="B51" s="12">
        <v>903</v>
      </c>
      <c r="C51" s="283" t="s">
        <v>144</v>
      </c>
      <c r="D51" s="71"/>
      <c r="E51" s="71"/>
      <c r="F51" s="281"/>
      <c r="G51" s="58">
        <f t="shared" si="16"/>
        <v>370</v>
      </c>
      <c r="H51" s="63">
        <f>H52</f>
        <v>370</v>
      </c>
      <c r="I51" s="63"/>
      <c r="J51" s="65"/>
      <c r="K51" s="58">
        <f t="shared" si="2"/>
        <v>0</v>
      </c>
      <c r="L51" s="8"/>
      <c r="M51" s="8"/>
      <c r="N51" s="85"/>
      <c r="O51" s="58">
        <f t="shared" si="17"/>
        <v>370</v>
      </c>
      <c r="P51" s="63">
        <f>H51+L51</f>
        <v>370</v>
      </c>
      <c r="Q51" s="63">
        <f t="shared" si="25"/>
        <v>0</v>
      </c>
      <c r="R51" s="65">
        <f t="shared" si="25"/>
        <v>0</v>
      </c>
      <c r="S51" s="72">
        <f aca="true" t="shared" si="26" ref="S51:S60">SUM(T51:W51)</f>
        <v>150</v>
      </c>
      <c r="T51" s="63">
        <f>T52</f>
        <v>150</v>
      </c>
      <c r="U51" s="63"/>
      <c r="V51" s="63"/>
      <c r="W51" s="67"/>
      <c r="X51" s="59">
        <f t="shared" si="6"/>
        <v>520</v>
      </c>
      <c r="Y51" s="63">
        <f t="shared" si="19"/>
        <v>520</v>
      </c>
      <c r="Z51" s="63">
        <f t="shared" si="20"/>
        <v>0</v>
      </c>
      <c r="AA51" s="63">
        <f t="shared" si="21"/>
        <v>0</v>
      </c>
      <c r="AB51" s="35"/>
      <c r="AC51" s="58">
        <f t="shared" si="7"/>
        <v>1000</v>
      </c>
      <c r="AD51" s="63">
        <f>AD56</f>
        <v>1000</v>
      </c>
      <c r="AE51" s="63"/>
      <c r="AF51" s="63"/>
      <c r="AG51" s="64"/>
      <c r="AH51" s="58">
        <f t="shared" si="8"/>
        <v>1520</v>
      </c>
      <c r="AI51" s="63">
        <f t="shared" si="9"/>
        <v>1520</v>
      </c>
      <c r="AJ51" s="63">
        <f t="shared" si="9"/>
        <v>0</v>
      </c>
      <c r="AK51" s="63">
        <f t="shared" si="9"/>
        <v>0</v>
      </c>
      <c r="AL51" s="64">
        <f t="shared" si="9"/>
        <v>0</v>
      </c>
      <c r="AM51" s="60">
        <f t="shared" si="3"/>
        <v>0</v>
      </c>
      <c r="AN51" s="30"/>
      <c r="AO51" s="30"/>
      <c r="AP51" s="30"/>
      <c r="AQ51" s="32"/>
      <c r="AR51" s="60">
        <f t="shared" si="10"/>
        <v>1520</v>
      </c>
      <c r="AS51" s="68">
        <f t="shared" si="11"/>
        <v>1520</v>
      </c>
      <c r="AT51" s="68">
        <f t="shared" si="12"/>
        <v>0</v>
      </c>
      <c r="AU51" s="68">
        <f t="shared" si="13"/>
        <v>0</v>
      </c>
      <c r="AV51" s="69">
        <f t="shared" si="14"/>
        <v>0</v>
      </c>
      <c r="AW51" s="300">
        <f>AW52+AW56</f>
        <v>1520</v>
      </c>
      <c r="AX51" s="155">
        <f t="shared" si="15"/>
        <v>100</v>
      </c>
    </row>
    <row r="52" spans="1:50" ht="15.75">
      <c r="A52" s="79" t="s">
        <v>145</v>
      </c>
      <c r="B52" s="12">
        <v>903</v>
      </c>
      <c r="C52" s="283" t="s">
        <v>144</v>
      </c>
      <c r="D52" s="71" t="s">
        <v>146</v>
      </c>
      <c r="E52" s="71"/>
      <c r="F52" s="281"/>
      <c r="G52" s="58">
        <f t="shared" si="16"/>
        <v>370</v>
      </c>
      <c r="H52" s="63">
        <f>H54</f>
        <v>370</v>
      </c>
      <c r="I52" s="63"/>
      <c r="J52" s="65"/>
      <c r="K52" s="58">
        <f t="shared" si="2"/>
        <v>0</v>
      </c>
      <c r="L52" s="63"/>
      <c r="M52" s="63"/>
      <c r="N52" s="64"/>
      <c r="O52" s="58">
        <f t="shared" si="17"/>
        <v>370</v>
      </c>
      <c r="P52" s="63">
        <f>H52+L52</f>
        <v>370</v>
      </c>
      <c r="Q52" s="63">
        <f t="shared" si="25"/>
        <v>0</v>
      </c>
      <c r="R52" s="65">
        <f t="shared" si="25"/>
        <v>0</v>
      </c>
      <c r="S52" s="72">
        <f t="shared" si="26"/>
        <v>150</v>
      </c>
      <c r="T52" s="63">
        <f>T53</f>
        <v>150</v>
      </c>
      <c r="U52" s="63"/>
      <c r="V52" s="63"/>
      <c r="W52" s="67"/>
      <c r="X52" s="59">
        <f t="shared" si="6"/>
        <v>520</v>
      </c>
      <c r="Y52" s="63">
        <f t="shared" si="19"/>
        <v>520</v>
      </c>
      <c r="Z52" s="63">
        <f t="shared" si="20"/>
        <v>0</v>
      </c>
      <c r="AA52" s="63">
        <f t="shared" si="21"/>
        <v>0</v>
      </c>
      <c r="AB52" s="35"/>
      <c r="AC52" s="58">
        <f t="shared" si="7"/>
        <v>0</v>
      </c>
      <c r="AD52" s="63"/>
      <c r="AE52" s="63"/>
      <c r="AF52" s="63"/>
      <c r="AG52" s="64"/>
      <c r="AH52" s="58">
        <f t="shared" si="8"/>
        <v>520</v>
      </c>
      <c r="AI52" s="63">
        <f t="shared" si="9"/>
        <v>520</v>
      </c>
      <c r="AJ52" s="63">
        <f t="shared" si="9"/>
        <v>0</v>
      </c>
      <c r="AK52" s="63">
        <f t="shared" si="9"/>
        <v>0</v>
      </c>
      <c r="AL52" s="64">
        <f t="shared" si="9"/>
        <v>0</v>
      </c>
      <c r="AM52" s="60">
        <f t="shared" si="3"/>
        <v>0</v>
      </c>
      <c r="AN52" s="30"/>
      <c r="AO52" s="30"/>
      <c r="AP52" s="30"/>
      <c r="AQ52" s="32"/>
      <c r="AR52" s="60">
        <f t="shared" si="10"/>
        <v>520</v>
      </c>
      <c r="AS52" s="68">
        <f t="shared" si="11"/>
        <v>520</v>
      </c>
      <c r="AT52" s="68">
        <f t="shared" si="12"/>
        <v>0</v>
      </c>
      <c r="AU52" s="68">
        <f t="shared" si="13"/>
        <v>0</v>
      </c>
      <c r="AV52" s="69">
        <f t="shared" si="14"/>
        <v>0</v>
      </c>
      <c r="AW52" s="300">
        <f>AW53</f>
        <v>520</v>
      </c>
      <c r="AX52" s="155">
        <f t="shared" si="15"/>
        <v>100</v>
      </c>
    </row>
    <row r="53" spans="1:50" ht="30.75">
      <c r="A53" s="80" t="s">
        <v>140</v>
      </c>
      <c r="B53" s="27">
        <v>903</v>
      </c>
      <c r="C53" s="287" t="s">
        <v>144</v>
      </c>
      <c r="D53" s="107" t="s">
        <v>146</v>
      </c>
      <c r="E53" s="74" t="s">
        <v>141</v>
      </c>
      <c r="F53" s="282"/>
      <c r="G53" s="29">
        <f>G54</f>
        <v>370</v>
      </c>
      <c r="H53" s="30">
        <f>H54</f>
        <v>370</v>
      </c>
      <c r="I53" s="30"/>
      <c r="J53" s="32"/>
      <c r="K53" s="75">
        <f t="shared" si="2"/>
        <v>0</v>
      </c>
      <c r="L53" s="30"/>
      <c r="M53" s="30"/>
      <c r="N53" s="31"/>
      <c r="O53" s="75">
        <f t="shared" si="17"/>
        <v>370</v>
      </c>
      <c r="P53" s="30">
        <f>H53+L53</f>
        <v>370</v>
      </c>
      <c r="Q53" s="30">
        <f t="shared" si="25"/>
        <v>0</v>
      </c>
      <c r="R53" s="32">
        <f t="shared" si="25"/>
        <v>0</v>
      </c>
      <c r="S53" s="66">
        <f t="shared" si="26"/>
        <v>150</v>
      </c>
      <c r="T53" s="30">
        <f>T54</f>
        <v>150</v>
      </c>
      <c r="U53" s="30"/>
      <c r="V53" s="30"/>
      <c r="W53" s="34"/>
      <c r="X53" s="76">
        <f t="shared" si="6"/>
        <v>520</v>
      </c>
      <c r="Y53" s="8">
        <f t="shared" si="19"/>
        <v>520</v>
      </c>
      <c r="Z53" s="8">
        <f t="shared" si="20"/>
        <v>0</v>
      </c>
      <c r="AA53" s="8">
        <f t="shared" si="21"/>
        <v>0</v>
      </c>
      <c r="AB53" s="77"/>
      <c r="AC53" s="58">
        <f t="shared" si="7"/>
        <v>0</v>
      </c>
      <c r="AD53" s="30"/>
      <c r="AE53" s="30"/>
      <c r="AF53" s="30"/>
      <c r="AG53" s="31"/>
      <c r="AH53" s="29">
        <f t="shared" si="8"/>
        <v>520</v>
      </c>
      <c r="AI53" s="30">
        <f t="shared" si="9"/>
        <v>520</v>
      </c>
      <c r="AJ53" s="30">
        <f t="shared" si="9"/>
        <v>0</v>
      </c>
      <c r="AK53" s="30">
        <f t="shared" si="9"/>
        <v>0</v>
      </c>
      <c r="AL53" s="31">
        <f t="shared" si="9"/>
        <v>0</v>
      </c>
      <c r="AM53" s="60">
        <f t="shared" si="3"/>
        <v>0</v>
      </c>
      <c r="AN53" s="30"/>
      <c r="AO53" s="30"/>
      <c r="AP53" s="30"/>
      <c r="AQ53" s="32"/>
      <c r="AR53" s="60">
        <f t="shared" si="10"/>
        <v>520</v>
      </c>
      <c r="AS53" s="61">
        <f t="shared" si="11"/>
        <v>520</v>
      </c>
      <c r="AT53" s="61">
        <f t="shared" si="12"/>
        <v>0</v>
      </c>
      <c r="AU53" s="61">
        <f t="shared" si="13"/>
        <v>0</v>
      </c>
      <c r="AV53" s="62">
        <f t="shared" si="14"/>
        <v>0</v>
      </c>
      <c r="AW53" s="301">
        <f>AW54</f>
        <v>520</v>
      </c>
      <c r="AX53" s="51">
        <f t="shared" si="15"/>
        <v>100</v>
      </c>
    </row>
    <row r="54" spans="1:50" ht="30.75">
      <c r="A54" s="86" t="s">
        <v>385</v>
      </c>
      <c r="B54" s="27">
        <v>903</v>
      </c>
      <c r="C54" s="88" t="s">
        <v>144</v>
      </c>
      <c r="D54" s="74" t="s">
        <v>146</v>
      </c>
      <c r="E54" s="83" t="s">
        <v>148</v>
      </c>
      <c r="F54" s="282"/>
      <c r="G54" s="29">
        <f t="shared" si="16"/>
        <v>370</v>
      </c>
      <c r="H54" s="30">
        <f>H55</f>
        <v>370</v>
      </c>
      <c r="I54" s="30"/>
      <c r="J54" s="32"/>
      <c r="K54" s="75">
        <f t="shared" si="2"/>
        <v>0</v>
      </c>
      <c r="L54" s="30"/>
      <c r="M54" s="30"/>
      <c r="N54" s="31"/>
      <c r="O54" s="75">
        <f t="shared" si="17"/>
        <v>370</v>
      </c>
      <c r="P54" s="30">
        <f>H54+L54</f>
        <v>370</v>
      </c>
      <c r="Q54" s="30">
        <f t="shared" si="25"/>
        <v>0</v>
      </c>
      <c r="R54" s="32">
        <f t="shared" si="25"/>
        <v>0</v>
      </c>
      <c r="S54" s="66">
        <f t="shared" si="26"/>
        <v>150</v>
      </c>
      <c r="T54" s="30">
        <f>T55</f>
        <v>150</v>
      </c>
      <c r="U54" s="30"/>
      <c r="V54" s="30"/>
      <c r="W54" s="34"/>
      <c r="X54" s="76">
        <f t="shared" si="6"/>
        <v>520</v>
      </c>
      <c r="Y54" s="8">
        <f t="shared" si="19"/>
        <v>520</v>
      </c>
      <c r="Z54" s="8">
        <f t="shared" si="20"/>
        <v>0</v>
      </c>
      <c r="AA54" s="8">
        <f t="shared" si="21"/>
        <v>0</v>
      </c>
      <c r="AB54" s="77"/>
      <c r="AC54" s="58">
        <f t="shared" si="7"/>
        <v>0</v>
      </c>
      <c r="AD54" s="30"/>
      <c r="AE54" s="30"/>
      <c r="AF54" s="30"/>
      <c r="AG54" s="31"/>
      <c r="AH54" s="29">
        <f t="shared" si="8"/>
        <v>520</v>
      </c>
      <c r="AI54" s="30">
        <f t="shared" si="9"/>
        <v>520</v>
      </c>
      <c r="AJ54" s="30">
        <f t="shared" si="9"/>
        <v>0</v>
      </c>
      <c r="AK54" s="30">
        <f t="shared" si="9"/>
        <v>0</v>
      </c>
      <c r="AL54" s="31">
        <f t="shared" si="9"/>
        <v>0</v>
      </c>
      <c r="AM54" s="60">
        <f t="shared" si="3"/>
        <v>0</v>
      </c>
      <c r="AN54" s="30"/>
      <c r="AO54" s="30"/>
      <c r="AP54" s="30"/>
      <c r="AQ54" s="32"/>
      <c r="AR54" s="60">
        <f t="shared" si="10"/>
        <v>520</v>
      </c>
      <c r="AS54" s="61">
        <f t="shared" si="11"/>
        <v>520</v>
      </c>
      <c r="AT54" s="61">
        <f t="shared" si="12"/>
        <v>0</v>
      </c>
      <c r="AU54" s="61">
        <f t="shared" si="13"/>
        <v>0</v>
      </c>
      <c r="AV54" s="62">
        <f t="shared" si="14"/>
        <v>0</v>
      </c>
      <c r="AW54" s="301">
        <f>AW55</f>
        <v>520</v>
      </c>
      <c r="AX54" s="51">
        <f t="shared" si="15"/>
        <v>100</v>
      </c>
    </row>
    <row r="55" spans="1:50" ht="30.75">
      <c r="A55" s="80" t="s">
        <v>103</v>
      </c>
      <c r="B55" s="27">
        <v>903</v>
      </c>
      <c r="C55" s="88" t="s">
        <v>144</v>
      </c>
      <c r="D55" s="74" t="s">
        <v>146</v>
      </c>
      <c r="E55" s="83" t="s">
        <v>148</v>
      </c>
      <c r="F55" s="282" t="s">
        <v>104</v>
      </c>
      <c r="G55" s="29">
        <f t="shared" si="16"/>
        <v>370</v>
      </c>
      <c r="H55" s="30">
        <v>370</v>
      </c>
      <c r="I55" s="30"/>
      <c r="J55" s="32"/>
      <c r="K55" s="75">
        <f t="shared" si="2"/>
        <v>0</v>
      </c>
      <c r="L55" s="30"/>
      <c r="M55" s="30"/>
      <c r="N55" s="31"/>
      <c r="O55" s="75">
        <f t="shared" si="17"/>
        <v>370</v>
      </c>
      <c r="P55" s="30">
        <f>H55+L55</f>
        <v>370</v>
      </c>
      <c r="Q55" s="30">
        <f t="shared" si="25"/>
        <v>0</v>
      </c>
      <c r="R55" s="32">
        <f t="shared" si="25"/>
        <v>0</v>
      </c>
      <c r="S55" s="66">
        <f t="shared" si="26"/>
        <v>150</v>
      </c>
      <c r="T55" s="30">
        <v>150</v>
      </c>
      <c r="U55" s="30"/>
      <c r="V55" s="30"/>
      <c r="W55" s="34"/>
      <c r="X55" s="76">
        <f t="shared" si="6"/>
        <v>520</v>
      </c>
      <c r="Y55" s="8">
        <f t="shared" si="19"/>
        <v>520</v>
      </c>
      <c r="Z55" s="8">
        <f t="shared" si="20"/>
        <v>0</v>
      </c>
      <c r="AA55" s="8">
        <f t="shared" si="21"/>
        <v>0</v>
      </c>
      <c r="AB55" s="77"/>
      <c r="AC55" s="58">
        <f t="shared" si="7"/>
        <v>0</v>
      </c>
      <c r="AD55" s="30"/>
      <c r="AE55" s="30"/>
      <c r="AF55" s="30"/>
      <c r="AG55" s="31"/>
      <c r="AH55" s="29">
        <f t="shared" si="8"/>
        <v>520</v>
      </c>
      <c r="AI55" s="30">
        <f t="shared" si="9"/>
        <v>520</v>
      </c>
      <c r="AJ55" s="30">
        <f t="shared" si="9"/>
        <v>0</v>
      </c>
      <c r="AK55" s="30">
        <f t="shared" si="9"/>
        <v>0</v>
      </c>
      <c r="AL55" s="31">
        <f t="shared" si="9"/>
        <v>0</v>
      </c>
      <c r="AM55" s="60">
        <f t="shared" si="3"/>
        <v>0</v>
      </c>
      <c r="AN55" s="30"/>
      <c r="AO55" s="30"/>
      <c r="AP55" s="30"/>
      <c r="AQ55" s="32"/>
      <c r="AR55" s="60">
        <f t="shared" si="10"/>
        <v>520</v>
      </c>
      <c r="AS55" s="61">
        <f t="shared" si="11"/>
        <v>520</v>
      </c>
      <c r="AT55" s="61">
        <f t="shared" si="12"/>
        <v>0</v>
      </c>
      <c r="AU55" s="61">
        <f t="shared" si="13"/>
        <v>0</v>
      </c>
      <c r="AV55" s="62">
        <f t="shared" si="14"/>
        <v>0</v>
      </c>
      <c r="AW55" s="301">
        <f>прил1!AV61</f>
        <v>520</v>
      </c>
      <c r="AX55" s="51">
        <f t="shared" si="15"/>
        <v>100</v>
      </c>
    </row>
    <row r="56" spans="1:50" ht="17.25" customHeight="1">
      <c r="A56" s="70" t="s">
        <v>62</v>
      </c>
      <c r="B56" s="12">
        <v>903</v>
      </c>
      <c r="C56" s="71" t="s">
        <v>144</v>
      </c>
      <c r="D56" s="71" t="s">
        <v>268</v>
      </c>
      <c r="E56" s="83"/>
      <c r="F56" s="282"/>
      <c r="G56" s="29"/>
      <c r="H56" s="30"/>
      <c r="I56" s="30"/>
      <c r="J56" s="32"/>
      <c r="K56" s="75"/>
      <c r="L56" s="30"/>
      <c r="M56" s="30"/>
      <c r="N56" s="31"/>
      <c r="O56" s="75"/>
      <c r="P56" s="30"/>
      <c r="Q56" s="30"/>
      <c r="R56" s="32"/>
      <c r="S56" s="66"/>
      <c r="T56" s="30"/>
      <c r="U56" s="30"/>
      <c r="V56" s="30"/>
      <c r="W56" s="34"/>
      <c r="X56" s="76"/>
      <c r="Y56" s="8"/>
      <c r="Z56" s="8"/>
      <c r="AA56" s="8"/>
      <c r="AB56" s="77"/>
      <c r="AC56" s="58">
        <f t="shared" si="7"/>
        <v>1000</v>
      </c>
      <c r="AD56" s="63">
        <f>AD57</f>
        <v>1000</v>
      </c>
      <c r="AE56" s="63"/>
      <c r="AF56" s="63"/>
      <c r="AG56" s="64"/>
      <c r="AH56" s="58">
        <f t="shared" si="8"/>
        <v>1000</v>
      </c>
      <c r="AI56" s="63">
        <f t="shared" si="9"/>
        <v>1000</v>
      </c>
      <c r="AJ56" s="63">
        <f t="shared" si="9"/>
        <v>0</v>
      </c>
      <c r="AK56" s="63">
        <f t="shared" si="9"/>
        <v>0</v>
      </c>
      <c r="AL56" s="64">
        <f t="shared" si="9"/>
        <v>0</v>
      </c>
      <c r="AM56" s="60">
        <f t="shared" si="3"/>
        <v>0</v>
      </c>
      <c r="AN56" s="30"/>
      <c r="AO56" s="30"/>
      <c r="AP56" s="30"/>
      <c r="AQ56" s="32"/>
      <c r="AR56" s="60">
        <f t="shared" si="10"/>
        <v>1000</v>
      </c>
      <c r="AS56" s="68">
        <f t="shared" si="11"/>
        <v>1000</v>
      </c>
      <c r="AT56" s="68">
        <f t="shared" si="12"/>
        <v>0</v>
      </c>
      <c r="AU56" s="68">
        <f t="shared" si="13"/>
        <v>0</v>
      </c>
      <c r="AV56" s="69">
        <f t="shared" si="14"/>
        <v>0</v>
      </c>
      <c r="AW56" s="300">
        <f>AW57</f>
        <v>1000</v>
      </c>
      <c r="AX56" s="155">
        <f t="shared" si="15"/>
        <v>100</v>
      </c>
    </row>
    <row r="57" spans="1:50" ht="46.5" customHeight="1">
      <c r="A57" s="73" t="s">
        <v>64</v>
      </c>
      <c r="B57" s="27">
        <v>903</v>
      </c>
      <c r="C57" s="74" t="s">
        <v>144</v>
      </c>
      <c r="D57" s="74" t="s">
        <v>268</v>
      </c>
      <c r="E57" s="83" t="s">
        <v>63</v>
      </c>
      <c r="F57" s="282"/>
      <c r="G57" s="29"/>
      <c r="H57" s="30"/>
      <c r="I57" s="30"/>
      <c r="J57" s="32"/>
      <c r="K57" s="75"/>
      <c r="L57" s="30"/>
      <c r="M57" s="30"/>
      <c r="N57" s="31"/>
      <c r="O57" s="75"/>
      <c r="P57" s="30"/>
      <c r="Q57" s="30"/>
      <c r="R57" s="32"/>
      <c r="S57" s="66"/>
      <c r="T57" s="30"/>
      <c r="U57" s="30"/>
      <c r="V57" s="30"/>
      <c r="W57" s="34"/>
      <c r="X57" s="76"/>
      <c r="Y57" s="8"/>
      <c r="Z57" s="8"/>
      <c r="AA57" s="8"/>
      <c r="AB57" s="77"/>
      <c r="AC57" s="58">
        <f t="shared" si="7"/>
        <v>1000</v>
      </c>
      <c r="AD57" s="30">
        <f>AD58</f>
        <v>1000</v>
      </c>
      <c r="AE57" s="30"/>
      <c r="AF57" s="30"/>
      <c r="AG57" s="31"/>
      <c r="AH57" s="29">
        <f t="shared" si="8"/>
        <v>1000</v>
      </c>
      <c r="AI57" s="30">
        <f t="shared" si="9"/>
        <v>1000</v>
      </c>
      <c r="AJ57" s="30">
        <f t="shared" si="9"/>
        <v>0</v>
      </c>
      <c r="AK57" s="30">
        <f t="shared" si="9"/>
        <v>0</v>
      </c>
      <c r="AL57" s="31">
        <f t="shared" si="9"/>
        <v>0</v>
      </c>
      <c r="AM57" s="60">
        <f t="shared" si="3"/>
        <v>0</v>
      </c>
      <c r="AN57" s="30"/>
      <c r="AO57" s="30"/>
      <c r="AP57" s="30"/>
      <c r="AQ57" s="32"/>
      <c r="AR57" s="60">
        <f t="shared" si="10"/>
        <v>1000</v>
      </c>
      <c r="AS57" s="61">
        <f t="shared" si="11"/>
        <v>1000</v>
      </c>
      <c r="AT57" s="61">
        <f t="shared" si="12"/>
        <v>0</v>
      </c>
      <c r="AU57" s="61">
        <f t="shared" si="13"/>
        <v>0</v>
      </c>
      <c r="AV57" s="62">
        <f t="shared" si="14"/>
        <v>0</v>
      </c>
      <c r="AW57" s="301">
        <f>AW58</f>
        <v>1000</v>
      </c>
      <c r="AX57" s="51">
        <f t="shared" si="15"/>
        <v>100</v>
      </c>
    </row>
    <row r="58" spans="1:50" ht="63.75" customHeight="1">
      <c r="A58" s="73" t="s">
        <v>65</v>
      </c>
      <c r="B58" s="27">
        <v>903</v>
      </c>
      <c r="C58" s="74" t="s">
        <v>144</v>
      </c>
      <c r="D58" s="74" t="s">
        <v>268</v>
      </c>
      <c r="E58" s="83" t="s">
        <v>63</v>
      </c>
      <c r="F58" s="282" t="s">
        <v>66</v>
      </c>
      <c r="G58" s="29"/>
      <c r="H58" s="30"/>
      <c r="I58" s="30"/>
      <c r="J58" s="32"/>
      <c r="K58" s="75"/>
      <c r="L58" s="30"/>
      <c r="M58" s="30"/>
      <c r="N58" s="31"/>
      <c r="O58" s="75"/>
      <c r="P58" s="30"/>
      <c r="Q58" s="30"/>
      <c r="R58" s="32"/>
      <c r="S58" s="66"/>
      <c r="T58" s="30"/>
      <c r="U58" s="30"/>
      <c r="V58" s="30"/>
      <c r="W58" s="34"/>
      <c r="X58" s="76"/>
      <c r="Y58" s="8"/>
      <c r="Z58" s="8"/>
      <c r="AA58" s="8"/>
      <c r="AB58" s="77"/>
      <c r="AC58" s="58">
        <f t="shared" si="7"/>
        <v>1000</v>
      </c>
      <c r="AD58" s="30">
        <f>прил1!AC64</f>
        <v>1000</v>
      </c>
      <c r="AE58" s="30"/>
      <c r="AF58" s="30"/>
      <c r="AG58" s="31"/>
      <c r="AH58" s="29">
        <f t="shared" si="8"/>
        <v>1000</v>
      </c>
      <c r="AI58" s="30">
        <f t="shared" si="9"/>
        <v>1000</v>
      </c>
      <c r="AJ58" s="30">
        <f t="shared" si="9"/>
        <v>0</v>
      </c>
      <c r="AK58" s="30">
        <f t="shared" si="9"/>
        <v>0</v>
      </c>
      <c r="AL58" s="31">
        <f t="shared" si="9"/>
        <v>0</v>
      </c>
      <c r="AM58" s="60">
        <f t="shared" si="3"/>
        <v>0</v>
      </c>
      <c r="AN58" s="30"/>
      <c r="AO58" s="30"/>
      <c r="AP58" s="30"/>
      <c r="AQ58" s="32"/>
      <c r="AR58" s="60">
        <f t="shared" si="10"/>
        <v>1000</v>
      </c>
      <c r="AS58" s="61">
        <f t="shared" si="11"/>
        <v>1000</v>
      </c>
      <c r="AT58" s="61">
        <f t="shared" si="12"/>
        <v>0</v>
      </c>
      <c r="AU58" s="61">
        <f t="shared" si="13"/>
        <v>0</v>
      </c>
      <c r="AV58" s="62">
        <f t="shared" si="14"/>
        <v>0</v>
      </c>
      <c r="AW58" s="301">
        <f>прил1!AV64</f>
        <v>1000</v>
      </c>
      <c r="AX58" s="51">
        <f t="shared" si="15"/>
        <v>100</v>
      </c>
    </row>
    <row r="59" spans="1:50" ht="15.75">
      <c r="A59" s="79" t="s">
        <v>149</v>
      </c>
      <c r="B59" s="12">
        <v>903</v>
      </c>
      <c r="C59" s="283" t="s">
        <v>98</v>
      </c>
      <c r="D59" s="71"/>
      <c r="E59" s="71"/>
      <c r="F59" s="281"/>
      <c r="G59" s="58">
        <f t="shared" si="16"/>
        <v>21976</v>
      </c>
      <c r="H59" s="63">
        <f>H60+H85+H95</f>
        <v>10304.5</v>
      </c>
      <c r="I59" s="63"/>
      <c r="J59" s="65">
        <f>J85</f>
        <v>11671.5</v>
      </c>
      <c r="K59" s="58">
        <f t="shared" si="2"/>
        <v>-979</v>
      </c>
      <c r="L59" s="63">
        <f>L60+L81+L85+L95</f>
        <v>-979</v>
      </c>
      <c r="M59" s="8"/>
      <c r="N59" s="85"/>
      <c r="O59" s="58">
        <f t="shared" si="17"/>
        <v>20997</v>
      </c>
      <c r="P59" s="63">
        <f>P60+P80+P85+P95</f>
        <v>9325.5</v>
      </c>
      <c r="Q59" s="63">
        <f t="shared" si="25"/>
        <v>0</v>
      </c>
      <c r="R59" s="65">
        <f t="shared" si="25"/>
        <v>11671.5</v>
      </c>
      <c r="S59" s="72">
        <f t="shared" si="26"/>
        <v>1704</v>
      </c>
      <c r="T59" s="63">
        <f>T60+T80+T85+T95</f>
        <v>802</v>
      </c>
      <c r="U59" s="63">
        <f>U60+U80+U85+U95</f>
        <v>0</v>
      </c>
      <c r="V59" s="63">
        <f>V60+V80+V85+V95</f>
        <v>902</v>
      </c>
      <c r="W59" s="63">
        <f>W60+W80+W85+W95</f>
        <v>0</v>
      </c>
      <c r="X59" s="59">
        <f t="shared" si="6"/>
        <v>22701</v>
      </c>
      <c r="Y59" s="63">
        <f t="shared" si="19"/>
        <v>10127.5</v>
      </c>
      <c r="Z59" s="63">
        <f t="shared" si="20"/>
        <v>0</v>
      </c>
      <c r="AA59" s="63">
        <f t="shared" si="21"/>
        <v>12573.5</v>
      </c>
      <c r="AB59" s="35"/>
      <c r="AC59" s="58">
        <f t="shared" si="7"/>
        <v>2498</v>
      </c>
      <c r="AD59" s="63">
        <f>AD60+AD80+AD85+AD95</f>
        <v>2498</v>
      </c>
      <c r="AE59" s="63">
        <f>AE60+AE80+AE85+AE95</f>
        <v>0</v>
      </c>
      <c r="AF59" s="63">
        <f>AF60+AF80+AF85+AF95</f>
        <v>0</v>
      </c>
      <c r="AG59" s="64">
        <f>AG60+AG80+AG85+AG95</f>
        <v>0</v>
      </c>
      <c r="AH59" s="58">
        <f t="shared" si="8"/>
        <v>25199</v>
      </c>
      <c r="AI59" s="63">
        <f t="shared" si="9"/>
        <v>12625.5</v>
      </c>
      <c r="AJ59" s="63">
        <f t="shared" si="9"/>
        <v>0</v>
      </c>
      <c r="AK59" s="63">
        <f t="shared" si="9"/>
        <v>12573.5</v>
      </c>
      <c r="AL59" s="64">
        <f t="shared" si="9"/>
        <v>0</v>
      </c>
      <c r="AM59" s="60">
        <f t="shared" si="3"/>
        <v>250</v>
      </c>
      <c r="AN59" s="30">
        <f>AN85</f>
        <v>250</v>
      </c>
      <c r="AO59" s="30"/>
      <c r="AP59" s="30"/>
      <c r="AQ59" s="32"/>
      <c r="AR59" s="60">
        <f t="shared" si="10"/>
        <v>25449</v>
      </c>
      <c r="AS59" s="68">
        <f t="shared" si="11"/>
        <v>12875.5</v>
      </c>
      <c r="AT59" s="68">
        <f t="shared" si="12"/>
        <v>0</v>
      </c>
      <c r="AU59" s="68">
        <f t="shared" si="13"/>
        <v>12573.5</v>
      </c>
      <c r="AV59" s="69">
        <f t="shared" si="14"/>
        <v>0</v>
      </c>
      <c r="AW59" s="300">
        <f>AW60+AW80+AW85+AW95</f>
        <v>24986.5</v>
      </c>
      <c r="AX59" s="155">
        <f t="shared" si="15"/>
        <v>98.18263978938269</v>
      </c>
    </row>
    <row r="60" spans="1:50" ht="20.25" customHeight="1">
      <c r="A60" s="79" t="s">
        <v>150</v>
      </c>
      <c r="B60" s="12">
        <v>903</v>
      </c>
      <c r="C60" s="283" t="s">
        <v>98</v>
      </c>
      <c r="D60" s="71" t="s">
        <v>106</v>
      </c>
      <c r="E60" s="71"/>
      <c r="F60" s="281"/>
      <c r="G60" s="58">
        <f t="shared" si="16"/>
        <v>720</v>
      </c>
      <c r="H60" s="63">
        <f>H61+H72</f>
        <v>720</v>
      </c>
      <c r="I60" s="63"/>
      <c r="J60" s="65"/>
      <c r="K60" s="58">
        <f t="shared" si="2"/>
        <v>0</v>
      </c>
      <c r="L60" s="63"/>
      <c r="M60" s="63"/>
      <c r="N60" s="64"/>
      <c r="O60" s="58">
        <f t="shared" si="17"/>
        <v>720</v>
      </c>
      <c r="P60" s="63">
        <f>H60+L60</f>
        <v>720</v>
      </c>
      <c r="Q60" s="63">
        <f t="shared" si="25"/>
        <v>0</v>
      </c>
      <c r="R60" s="65">
        <f t="shared" si="25"/>
        <v>0</v>
      </c>
      <c r="S60" s="72">
        <f t="shared" si="26"/>
        <v>1504</v>
      </c>
      <c r="T60" s="63">
        <f>T61+T68</f>
        <v>752</v>
      </c>
      <c r="U60" s="63">
        <f>U61+U68</f>
        <v>0</v>
      </c>
      <c r="V60" s="63">
        <f>V61+V68</f>
        <v>752</v>
      </c>
      <c r="W60" s="63">
        <f>W61+W68</f>
        <v>0</v>
      </c>
      <c r="X60" s="59">
        <f t="shared" si="6"/>
        <v>2224</v>
      </c>
      <c r="Y60" s="63">
        <f t="shared" si="19"/>
        <v>1472</v>
      </c>
      <c r="Z60" s="63">
        <f t="shared" si="20"/>
        <v>0</v>
      </c>
      <c r="AA60" s="63">
        <f t="shared" si="21"/>
        <v>752</v>
      </c>
      <c r="AB60" s="35"/>
      <c r="AC60" s="58">
        <f t="shared" si="7"/>
        <v>248</v>
      </c>
      <c r="AD60" s="63">
        <f>AD61+AD68+AD71</f>
        <v>248</v>
      </c>
      <c r="AE60" s="63"/>
      <c r="AF60" s="63"/>
      <c r="AG60" s="64"/>
      <c r="AH60" s="58">
        <f t="shared" si="8"/>
        <v>2472</v>
      </c>
      <c r="AI60" s="63">
        <f t="shared" si="9"/>
        <v>1720</v>
      </c>
      <c r="AJ60" s="63">
        <f t="shared" si="9"/>
        <v>0</v>
      </c>
      <c r="AK60" s="63">
        <f t="shared" si="9"/>
        <v>752</v>
      </c>
      <c r="AL60" s="64">
        <f t="shared" si="9"/>
        <v>0</v>
      </c>
      <c r="AM60" s="60">
        <f t="shared" si="3"/>
        <v>0</v>
      </c>
      <c r="AN60" s="30"/>
      <c r="AO60" s="30"/>
      <c r="AP60" s="30"/>
      <c r="AQ60" s="32"/>
      <c r="AR60" s="60">
        <f t="shared" si="10"/>
        <v>2472</v>
      </c>
      <c r="AS60" s="68">
        <f t="shared" si="11"/>
        <v>1720</v>
      </c>
      <c r="AT60" s="68">
        <f t="shared" si="12"/>
        <v>0</v>
      </c>
      <c r="AU60" s="68">
        <f t="shared" si="13"/>
        <v>752</v>
      </c>
      <c r="AV60" s="69">
        <f t="shared" si="14"/>
        <v>0</v>
      </c>
      <c r="AW60" s="300">
        <f>AW61+AW68+AW71</f>
        <v>2014.8999999999999</v>
      </c>
      <c r="AX60" s="155">
        <f t="shared" si="15"/>
        <v>81.5088996763754</v>
      </c>
    </row>
    <row r="61" spans="1:50" ht="30.75">
      <c r="A61" s="80" t="s">
        <v>151</v>
      </c>
      <c r="B61" s="27">
        <v>903</v>
      </c>
      <c r="C61" s="88" t="s">
        <v>98</v>
      </c>
      <c r="D61" s="74" t="s">
        <v>106</v>
      </c>
      <c r="E61" s="74" t="s">
        <v>152</v>
      </c>
      <c r="F61" s="282"/>
      <c r="G61" s="29">
        <f t="shared" si="16"/>
        <v>220</v>
      </c>
      <c r="H61" s="30">
        <f>H62+H66</f>
        <v>220</v>
      </c>
      <c r="I61" s="30"/>
      <c r="J61" s="32"/>
      <c r="K61" s="75">
        <f t="shared" si="2"/>
        <v>0</v>
      </c>
      <c r="L61" s="30"/>
      <c r="M61" s="30"/>
      <c r="N61" s="31"/>
      <c r="O61" s="75">
        <f t="shared" si="17"/>
        <v>220</v>
      </c>
      <c r="P61" s="30">
        <f aca="true" t="shared" si="27" ref="P61:R83">H61+L61</f>
        <v>220</v>
      </c>
      <c r="Q61" s="30">
        <f t="shared" si="25"/>
        <v>0</v>
      </c>
      <c r="R61" s="32">
        <f t="shared" si="25"/>
        <v>0</v>
      </c>
      <c r="S61" s="66"/>
      <c r="T61" s="30"/>
      <c r="U61" s="30"/>
      <c r="V61" s="30"/>
      <c r="W61" s="34"/>
      <c r="X61" s="76">
        <f t="shared" si="6"/>
        <v>220</v>
      </c>
      <c r="Y61" s="8">
        <f t="shared" si="19"/>
        <v>220</v>
      </c>
      <c r="Z61" s="8">
        <f t="shared" si="20"/>
        <v>0</v>
      </c>
      <c r="AA61" s="8">
        <f t="shared" si="21"/>
        <v>0</v>
      </c>
      <c r="AB61" s="77"/>
      <c r="AC61" s="58">
        <f t="shared" si="7"/>
        <v>0</v>
      </c>
      <c r="AD61" s="30"/>
      <c r="AE61" s="30"/>
      <c r="AF61" s="30"/>
      <c r="AG61" s="31"/>
      <c r="AH61" s="29">
        <f t="shared" si="8"/>
        <v>220</v>
      </c>
      <c r="AI61" s="30">
        <f t="shared" si="9"/>
        <v>220</v>
      </c>
      <c r="AJ61" s="30">
        <f t="shared" si="9"/>
        <v>0</v>
      </c>
      <c r="AK61" s="30">
        <f t="shared" si="9"/>
        <v>0</v>
      </c>
      <c r="AL61" s="31">
        <f t="shared" si="9"/>
        <v>0</v>
      </c>
      <c r="AM61" s="60">
        <f t="shared" si="3"/>
        <v>0</v>
      </c>
      <c r="AN61" s="30"/>
      <c r="AO61" s="30"/>
      <c r="AP61" s="30"/>
      <c r="AQ61" s="32"/>
      <c r="AR61" s="60">
        <f t="shared" si="10"/>
        <v>220</v>
      </c>
      <c r="AS61" s="61">
        <f t="shared" si="11"/>
        <v>220</v>
      </c>
      <c r="AT61" s="61">
        <f t="shared" si="12"/>
        <v>0</v>
      </c>
      <c r="AU61" s="61">
        <f t="shared" si="13"/>
        <v>0</v>
      </c>
      <c r="AV61" s="62">
        <f t="shared" si="14"/>
        <v>0</v>
      </c>
      <c r="AW61" s="301">
        <f>AW62+AW64+AW66</f>
        <v>220</v>
      </c>
      <c r="AX61" s="51">
        <f t="shared" si="15"/>
        <v>100</v>
      </c>
    </row>
    <row r="62" spans="1:50" ht="215.25" customHeight="1">
      <c r="A62" s="80" t="s">
        <v>386</v>
      </c>
      <c r="B62" s="27">
        <v>903</v>
      </c>
      <c r="C62" s="88" t="s">
        <v>98</v>
      </c>
      <c r="D62" s="74" t="s">
        <v>106</v>
      </c>
      <c r="E62" s="74" t="s">
        <v>153</v>
      </c>
      <c r="F62" s="282"/>
      <c r="G62" s="29">
        <f t="shared" si="16"/>
        <v>80</v>
      </c>
      <c r="H62" s="30">
        <f>H63</f>
        <v>80</v>
      </c>
      <c r="I62" s="30"/>
      <c r="J62" s="32"/>
      <c r="K62" s="75">
        <f t="shared" si="2"/>
        <v>0</v>
      </c>
      <c r="L62" s="30"/>
      <c r="M62" s="30"/>
      <c r="N62" s="31"/>
      <c r="O62" s="75">
        <f t="shared" si="17"/>
        <v>80</v>
      </c>
      <c r="P62" s="30">
        <f t="shared" si="27"/>
        <v>80</v>
      </c>
      <c r="Q62" s="30">
        <f t="shared" si="27"/>
        <v>0</v>
      </c>
      <c r="R62" s="32">
        <f t="shared" si="27"/>
        <v>0</v>
      </c>
      <c r="S62" s="66"/>
      <c r="T62" s="30"/>
      <c r="U62" s="30"/>
      <c r="V62" s="30"/>
      <c r="W62" s="34"/>
      <c r="X62" s="76">
        <f t="shared" si="6"/>
        <v>80</v>
      </c>
      <c r="Y62" s="8">
        <f t="shared" si="19"/>
        <v>80</v>
      </c>
      <c r="Z62" s="8">
        <f t="shared" si="20"/>
        <v>0</v>
      </c>
      <c r="AA62" s="8">
        <f t="shared" si="21"/>
        <v>0</v>
      </c>
      <c r="AB62" s="77"/>
      <c r="AC62" s="58">
        <f t="shared" si="7"/>
        <v>0</v>
      </c>
      <c r="AD62" s="30"/>
      <c r="AE62" s="30"/>
      <c r="AF62" s="30"/>
      <c r="AG62" s="31"/>
      <c r="AH62" s="29">
        <f t="shared" si="8"/>
        <v>80</v>
      </c>
      <c r="AI62" s="30">
        <f t="shared" si="9"/>
        <v>80</v>
      </c>
      <c r="AJ62" s="30">
        <f t="shared" si="9"/>
        <v>0</v>
      </c>
      <c r="AK62" s="30">
        <f t="shared" si="9"/>
        <v>0</v>
      </c>
      <c r="AL62" s="31">
        <f t="shared" si="9"/>
        <v>0</v>
      </c>
      <c r="AM62" s="60">
        <f t="shared" si="3"/>
        <v>0</v>
      </c>
      <c r="AN62" s="30"/>
      <c r="AO62" s="30"/>
      <c r="AP62" s="30"/>
      <c r="AQ62" s="32"/>
      <c r="AR62" s="60">
        <f t="shared" si="10"/>
        <v>80</v>
      </c>
      <c r="AS62" s="61">
        <f t="shared" si="11"/>
        <v>80</v>
      </c>
      <c r="AT62" s="61">
        <f t="shared" si="12"/>
        <v>0</v>
      </c>
      <c r="AU62" s="61">
        <f t="shared" si="13"/>
        <v>0</v>
      </c>
      <c r="AV62" s="62">
        <f t="shared" si="14"/>
        <v>0</v>
      </c>
      <c r="AW62" s="301">
        <f>AW63</f>
        <v>80</v>
      </c>
      <c r="AX62" s="51">
        <f t="shared" si="15"/>
        <v>100</v>
      </c>
    </row>
    <row r="63" spans="1:50" ht="15.75">
      <c r="A63" s="80" t="s">
        <v>154</v>
      </c>
      <c r="B63" s="27">
        <v>903</v>
      </c>
      <c r="C63" s="88" t="s">
        <v>98</v>
      </c>
      <c r="D63" s="74" t="s">
        <v>106</v>
      </c>
      <c r="E63" s="74" t="s">
        <v>153</v>
      </c>
      <c r="F63" s="282" t="s">
        <v>155</v>
      </c>
      <c r="G63" s="29">
        <f t="shared" si="16"/>
        <v>80</v>
      </c>
      <c r="H63" s="30">
        <v>80</v>
      </c>
      <c r="I63" s="30"/>
      <c r="J63" s="32"/>
      <c r="K63" s="75">
        <f t="shared" si="2"/>
        <v>0</v>
      </c>
      <c r="L63" s="30"/>
      <c r="M63" s="30"/>
      <c r="N63" s="31"/>
      <c r="O63" s="75">
        <f t="shared" si="17"/>
        <v>80</v>
      </c>
      <c r="P63" s="30">
        <f t="shared" si="27"/>
        <v>80</v>
      </c>
      <c r="Q63" s="30">
        <f t="shared" si="27"/>
        <v>0</v>
      </c>
      <c r="R63" s="32">
        <f t="shared" si="27"/>
        <v>0</v>
      </c>
      <c r="S63" s="66"/>
      <c r="T63" s="30"/>
      <c r="U63" s="30"/>
      <c r="V63" s="30"/>
      <c r="W63" s="34"/>
      <c r="X63" s="76">
        <f t="shared" si="6"/>
        <v>80</v>
      </c>
      <c r="Y63" s="8">
        <f t="shared" si="19"/>
        <v>80</v>
      </c>
      <c r="Z63" s="8">
        <f t="shared" si="20"/>
        <v>0</v>
      </c>
      <c r="AA63" s="8">
        <f t="shared" si="21"/>
        <v>0</v>
      </c>
      <c r="AB63" s="77"/>
      <c r="AC63" s="58">
        <f t="shared" si="7"/>
        <v>0</v>
      </c>
      <c r="AD63" s="30"/>
      <c r="AE63" s="30"/>
      <c r="AF63" s="30"/>
      <c r="AG63" s="31"/>
      <c r="AH63" s="29">
        <f t="shared" si="8"/>
        <v>80</v>
      </c>
      <c r="AI63" s="30">
        <f t="shared" si="9"/>
        <v>80</v>
      </c>
      <c r="AJ63" s="30">
        <f t="shared" si="9"/>
        <v>0</v>
      </c>
      <c r="AK63" s="30">
        <f t="shared" si="9"/>
        <v>0</v>
      </c>
      <c r="AL63" s="31">
        <f t="shared" si="9"/>
        <v>0</v>
      </c>
      <c r="AM63" s="60">
        <f t="shared" si="3"/>
        <v>0</v>
      </c>
      <c r="AN63" s="30"/>
      <c r="AO63" s="30"/>
      <c r="AP63" s="30"/>
      <c r="AQ63" s="32"/>
      <c r="AR63" s="60">
        <f t="shared" si="10"/>
        <v>80</v>
      </c>
      <c r="AS63" s="61">
        <f t="shared" si="11"/>
        <v>80</v>
      </c>
      <c r="AT63" s="61">
        <f t="shared" si="12"/>
        <v>0</v>
      </c>
      <c r="AU63" s="61">
        <f t="shared" si="13"/>
        <v>0</v>
      </c>
      <c r="AV63" s="62">
        <f t="shared" si="14"/>
        <v>0</v>
      </c>
      <c r="AW63" s="301">
        <f>прил1!AV69</f>
        <v>80</v>
      </c>
      <c r="AX63" s="51">
        <f t="shared" si="15"/>
        <v>100</v>
      </c>
    </row>
    <row r="64" spans="1:50" ht="273.75" customHeight="1">
      <c r="A64" s="73" t="s">
        <v>45</v>
      </c>
      <c r="B64" s="27">
        <v>903</v>
      </c>
      <c r="C64" s="74" t="s">
        <v>98</v>
      </c>
      <c r="D64" s="74" t="s">
        <v>106</v>
      </c>
      <c r="E64" s="74" t="s">
        <v>44</v>
      </c>
      <c r="F64" s="282"/>
      <c r="G64" s="29"/>
      <c r="H64" s="30"/>
      <c r="I64" s="30"/>
      <c r="J64" s="32"/>
      <c r="K64" s="75"/>
      <c r="L64" s="30"/>
      <c r="M64" s="30"/>
      <c r="N64" s="31"/>
      <c r="O64" s="75"/>
      <c r="P64" s="30"/>
      <c r="Q64" s="30"/>
      <c r="R64" s="32"/>
      <c r="S64" s="66">
        <f aca="true" t="shared" si="28" ref="S64:S70">SUM(T64:W64)</f>
        <v>70</v>
      </c>
      <c r="T64" s="30">
        <v>70</v>
      </c>
      <c r="U64" s="30"/>
      <c r="V64" s="30"/>
      <c r="W64" s="34"/>
      <c r="X64" s="76">
        <f t="shared" si="6"/>
        <v>70</v>
      </c>
      <c r="Y64" s="8">
        <f t="shared" si="19"/>
        <v>70</v>
      </c>
      <c r="Z64" s="8">
        <f t="shared" si="20"/>
        <v>0</v>
      </c>
      <c r="AA64" s="8">
        <f t="shared" si="21"/>
        <v>0</v>
      </c>
      <c r="AB64" s="77"/>
      <c r="AC64" s="58">
        <f t="shared" si="7"/>
        <v>0</v>
      </c>
      <c r="AD64" s="30"/>
      <c r="AE64" s="30"/>
      <c r="AF64" s="30"/>
      <c r="AG64" s="31"/>
      <c r="AH64" s="29">
        <f t="shared" si="8"/>
        <v>70</v>
      </c>
      <c r="AI64" s="30">
        <f t="shared" si="9"/>
        <v>70</v>
      </c>
      <c r="AJ64" s="30">
        <f t="shared" si="9"/>
        <v>0</v>
      </c>
      <c r="AK64" s="30">
        <f t="shared" si="9"/>
        <v>0</v>
      </c>
      <c r="AL64" s="31">
        <f t="shared" si="9"/>
        <v>0</v>
      </c>
      <c r="AM64" s="60">
        <f t="shared" si="3"/>
        <v>0</v>
      </c>
      <c r="AN64" s="30"/>
      <c r="AO64" s="30"/>
      <c r="AP64" s="30"/>
      <c r="AQ64" s="32"/>
      <c r="AR64" s="60">
        <f t="shared" si="10"/>
        <v>70</v>
      </c>
      <c r="AS64" s="61">
        <f t="shared" si="11"/>
        <v>70</v>
      </c>
      <c r="AT64" s="61">
        <f t="shared" si="12"/>
        <v>0</v>
      </c>
      <c r="AU64" s="61">
        <f t="shared" si="13"/>
        <v>0</v>
      </c>
      <c r="AV64" s="62">
        <f t="shared" si="14"/>
        <v>0</v>
      </c>
      <c r="AW64" s="301">
        <f>AW65</f>
        <v>70</v>
      </c>
      <c r="AX64" s="51">
        <f t="shared" si="15"/>
        <v>100</v>
      </c>
    </row>
    <row r="65" spans="1:50" ht="15.75" customHeight="1">
      <c r="A65" s="73" t="s">
        <v>154</v>
      </c>
      <c r="B65" s="27">
        <v>903</v>
      </c>
      <c r="C65" s="74" t="s">
        <v>98</v>
      </c>
      <c r="D65" s="74" t="s">
        <v>106</v>
      </c>
      <c r="E65" s="74" t="s">
        <v>44</v>
      </c>
      <c r="F65" s="282" t="s">
        <v>155</v>
      </c>
      <c r="G65" s="29"/>
      <c r="H65" s="30"/>
      <c r="I65" s="30"/>
      <c r="J65" s="32"/>
      <c r="K65" s="75"/>
      <c r="L65" s="30"/>
      <c r="M65" s="30"/>
      <c r="N65" s="31"/>
      <c r="O65" s="75"/>
      <c r="P65" s="30"/>
      <c r="Q65" s="30"/>
      <c r="R65" s="32"/>
      <c r="S65" s="66">
        <f t="shared" si="28"/>
        <v>70</v>
      </c>
      <c r="T65" s="30">
        <v>70</v>
      </c>
      <c r="U65" s="30"/>
      <c r="V65" s="30"/>
      <c r="W65" s="34"/>
      <c r="X65" s="76">
        <f t="shared" si="6"/>
        <v>70</v>
      </c>
      <c r="Y65" s="8">
        <f t="shared" si="19"/>
        <v>70</v>
      </c>
      <c r="Z65" s="8">
        <f t="shared" si="20"/>
        <v>0</v>
      </c>
      <c r="AA65" s="8">
        <f t="shared" si="21"/>
        <v>0</v>
      </c>
      <c r="AB65" s="77"/>
      <c r="AC65" s="58">
        <f t="shared" si="7"/>
        <v>0</v>
      </c>
      <c r="AD65" s="30"/>
      <c r="AE65" s="30"/>
      <c r="AF65" s="30"/>
      <c r="AG65" s="31"/>
      <c r="AH65" s="29">
        <f t="shared" si="8"/>
        <v>70</v>
      </c>
      <c r="AI65" s="30">
        <f t="shared" si="9"/>
        <v>70</v>
      </c>
      <c r="AJ65" s="30">
        <f t="shared" si="9"/>
        <v>0</v>
      </c>
      <c r="AK65" s="30">
        <f t="shared" si="9"/>
        <v>0</v>
      </c>
      <c r="AL65" s="31">
        <f t="shared" si="9"/>
        <v>0</v>
      </c>
      <c r="AM65" s="60">
        <f t="shared" si="3"/>
        <v>0</v>
      </c>
      <c r="AN65" s="30"/>
      <c r="AO65" s="30"/>
      <c r="AP65" s="30"/>
      <c r="AQ65" s="32"/>
      <c r="AR65" s="60">
        <f t="shared" si="10"/>
        <v>70</v>
      </c>
      <c r="AS65" s="61">
        <f t="shared" si="11"/>
        <v>70</v>
      </c>
      <c r="AT65" s="61">
        <f t="shared" si="12"/>
        <v>0</v>
      </c>
      <c r="AU65" s="61">
        <f t="shared" si="13"/>
        <v>0</v>
      </c>
      <c r="AV65" s="62">
        <f t="shared" si="14"/>
        <v>0</v>
      </c>
      <c r="AW65" s="301">
        <f>прил1!AV73</f>
        <v>70</v>
      </c>
      <c r="AX65" s="51">
        <f t="shared" si="15"/>
        <v>100</v>
      </c>
    </row>
    <row r="66" spans="1:50" ht="179.25" customHeight="1">
      <c r="A66" s="80" t="s">
        <v>0</v>
      </c>
      <c r="B66" s="27">
        <v>903</v>
      </c>
      <c r="C66" s="88" t="s">
        <v>98</v>
      </c>
      <c r="D66" s="74" t="s">
        <v>106</v>
      </c>
      <c r="E66" s="74" t="s">
        <v>157</v>
      </c>
      <c r="F66" s="282"/>
      <c r="G66" s="29">
        <f t="shared" si="16"/>
        <v>140</v>
      </c>
      <c r="H66" s="30">
        <f>H67</f>
        <v>140</v>
      </c>
      <c r="I66" s="30"/>
      <c r="J66" s="32"/>
      <c r="K66" s="75">
        <f t="shared" si="2"/>
        <v>0</v>
      </c>
      <c r="L66" s="30"/>
      <c r="M66" s="30"/>
      <c r="N66" s="31"/>
      <c r="O66" s="75">
        <f t="shared" si="17"/>
        <v>140</v>
      </c>
      <c r="P66" s="30">
        <f t="shared" si="27"/>
        <v>140</v>
      </c>
      <c r="Q66" s="30">
        <f t="shared" si="27"/>
        <v>0</v>
      </c>
      <c r="R66" s="32">
        <f t="shared" si="27"/>
        <v>0</v>
      </c>
      <c r="S66" s="66">
        <f t="shared" si="28"/>
        <v>-70</v>
      </c>
      <c r="T66" s="30">
        <v>-70</v>
      </c>
      <c r="U66" s="30"/>
      <c r="V66" s="30"/>
      <c r="W66" s="34"/>
      <c r="X66" s="76">
        <f t="shared" si="6"/>
        <v>70</v>
      </c>
      <c r="Y66" s="8">
        <f t="shared" si="19"/>
        <v>70</v>
      </c>
      <c r="Z66" s="8">
        <f t="shared" si="20"/>
        <v>0</v>
      </c>
      <c r="AA66" s="8">
        <f t="shared" si="21"/>
        <v>0</v>
      </c>
      <c r="AB66" s="77"/>
      <c r="AC66" s="58">
        <f t="shared" si="7"/>
        <v>0</v>
      </c>
      <c r="AD66" s="30"/>
      <c r="AE66" s="30"/>
      <c r="AF66" s="30"/>
      <c r="AG66" s="31"/>
      <c r="AH66" s="29">
        <f t="shared" si="8"/>
        <v>70</v>
      </c>
      <c r="AI66" s="30">
        <f t="shared" si="9"/>
        <v>70</v>
      </c>
      <c r="AJ66" s="30">
        <f t="shared" si="9"/>
        <v>0</v>
      </c>
      <c r="AK66" s="30">
        <f t="shared" si="9"/>
        <v>0</v>
      </c>
      <c r="AL66" s="31">
        <f t="shared" si="9"/>
        <v>0</v>
      </c>
      <c r="AM66" s="60">
        <f t="shared" si="3"/>
        <v>0</v>
      </c>
      <c r="AN66" s="30"/>
      <c r="AO66" s="30"/>
      <c r="AP66" s="30"/>
      <c r="AQ66" s="32"/>
      <c r="AR66" s="60">
        <f t="shared" si="10"/>
        <v>70</v>
      </c>
      <c r="AS66" s="61">
        <f t="shared" si="11"/>
        <v>70</v>
      </c>
      <c r="AT66" s="61">
        <f t="shared" si="12"/>
        <v>0</v>
      </c>
      <c r="AU66" s="61">
        <f t="shared" si="13"/>
        <v>0</v>
      </c>
      <c r="AV66" s="62">
        <f t="shared" si="14"/>
        <v>0</v>
      </c>
      <c r="AW66" s="301">
        <f>AW67</f>
        <v>70</v>
      </c>
      <c r="AX66" s="51">
        <f t="shared" si="15"/>
        <v>100</v>
      </c>
    </row>
    <row r="67" spans="1:50" ht="15.75">
      <c r="A67" s="80" t="s">
        <v>154</v>
      </c>
      <c r="B67" s="27">
        <v>903</v>
      </c>
      <c r="C67" s="88" t="s">
        <v>98</v>
      </c>
      <c r="D67" s="74" t="s">
        <v>106</v>
      </c>
      <c r="E67" s="74" t="s">
        <v>157</v>
      </c>
      <c r="F67" s="282" t="s">
        <v>155</v>
      </c>
      <c r="G67" s="29">
        <f t="shared" si="16"/>
        <v>140</v>
      </c>
      <c r="H67" s="30">
        <v>140</v>
      </c>
      <c r="I67" s="30"/>
      <c r="J67" s="32"/>
      <c r="K67" s="75">
        <f t="shared" si="2"/>
        <v>0</v>
      </c>
      <c r="L67" s="30"/>
      <c r="M67" s="30"/>
      <c r="N67" s="31"/>
      <c r="O67" s="75">
        <f t="shared" si="17"/>
        <v>140</v>
      </c>
      <c r="P67" s="30">
        <f t="shared" si="27"/>
        <v>140</v>
      </c>
      <c r="Q67" s="30">
        <f t="shared" si="27"/>
        <v>0</v>
      </c>
      <c r="R67" s="32">
        <f t="shared" si="27"/>
        <v>0</v>
      </c>
      <c r="S67" s="66">
        <f t="shared" si="28"/>
        <v>-70</v>
      </c>
      <c r="T67" s="30">
        <v>-70</v>
      </c>
      <c r="U67" s="30"/>
      <c r="V67" s="30"/>
      <c r="W67" s="34"/>
      <c r="X67" s="76">
        <f t="shared" si="6"/>
        <v>70</v>
      </c>
      <c r="Y67" s="8">
        <f t="shared" si="19"/>
        <v>70</v>
      </c>
      <c r="Z67" s="8">
        <f t="shared" si="20"/>
        <v>0</v>
      </c>
      <c r="AA67" s="8">
        <f t="shared" si="21"/>
        <v>0</v>
      </c>
      <c r="AB67" s="77"/>
      <c r="AC67" s="58">
        <f t="shared" si="7"/>
        <v>0</v>
      </c>
      <c r="AD67" s="30"/>
      <c r="AE67" s="30"/>
      <c r="AF67" s="30"/>
      <c r="AG67" s="31"/>
      <c r="AH67" s="29">
        <f t="shared" si="8"/>
        <v>70</v>
      </c>
      <c r="AI67" s="30">
        <f t="shared" si="9"/>
        <v>70</v>
      </c>
      <c r="AJ67" s="30">
        <f t="shared" si="9"/>
        <v>0</v>
      </c>
      <c r="AK67" s="30">
        <f t="shared" si="9"/>
        <v>0</v>
      </c>
      <c r="AL67" s="31">
        <f t="shared" si="9"/>
        <v>0</v>
      </c>
      <c r="AM67" s="60">
        <f t="shared" si="3"/>
        <v>0</v>
      </c>
      <c r="AN67" s="30"/>
      <c r="AO67" s="30"/>
      <c r="AP67" s="30"/>
      <c r="AQ67" s="32"/>
      <c r="AR67" s="60">
        <f t="shared" si="10"/>
        <v>70</v>
      </c>
      <c r="AS67" s="61">
        <f t="shared" si="11"/>
        <v>70</v>
      </c>
      <c r="AT67" s="61">
        <f t="shared" si="12"/>
        <v>0</v>
      </c>
      <c r="AU67" s="61">
        <f t="shared" si="13"/>
        <v>0</v>
      </c>
      <c r="AV67" s="62">
        <f t="shared" si="14"/>
        <v>0</v>
      </c>
      <c r="AW67" s="301">
        <f>прил1!AV71</f>
        <v>70</v>
      </c>
      <c r="AX67" s="51">
        <f t="shared" si="15"/>
        <v>100</v>
      </c>
    </row>
    <row r="68" spans="1:50" ht="92.25" customHeight="1">
      <c r="A68" s="73" t="s">
        <v>48</v>
      </c>
      <c r="B68" s="27">
        <v>903</v>
      </c>
      <c r="C68" s="74" t="s">
        <v>98</v>
      </c>
      <c r="D68" s="74" t="s">
        <v>106</v>
      </c>
      <c r="E68" s="74" t="s">
        <v>47</v>
      </c>
      <c r="F68" s="282"/>
      <c r="G68" s="29"/>
      <c r="H68" s="30"/>
      <c r="I68" s="30"/>
      <c r="J68" s="32"/>
      <c r="K68" s="75"/>
      <c r="L68" s="30"/>
      <c r="M68" s="30"/>
      <c r="N68" s="31"/>
      <c r="O68" s="75"/>
      <c r="P68" s="30"/>
      <c r="Q68" s="30"/>
      <c r="R68" s="32"/>
      <c r="S68" s="66">
        <f t="shared" si="28"/>
        <v>1504</v>
      </c>
      <c r="T68" s="30">
        <f aca="true" t="shared" si="29" ref="T68:V69">T69</f>
        <v>752</v>
      </c>
      <c r="U68" s="30">
        <f t="shared" si="29"/>
        <v>0</v>
      </c>
      <c r="V68" s="30">
        <f t="shared" si="29"/>
        <v>752</v>
      </c>
      <c r="W68" s="34"/>
      <c r="X68" s="76">
        <f t="shared" si="6"/>
        <v>1504</v>
      </c>
      <c r="Y68" s="8">
        <f t="shared" si="19"/>
        <v>752</v>
      </c>
      <c r="Z68" s="8">
        <f t="shared" si="20"/>
        <v>0</v>
      </c>
      <c r="AA68" s="8">
        <f t="shared" si="21"/>
        <v>752</v>
      </c>
      <c r="AB68" s="77"/>
      <c r="AC68" s="58">
        <f t="shared" si="7"/>
        <v>-752</v>
      </c>
      <c r="AD68" s="30">
        <f>AD69</f>
        <v>-752</v>
      </c>
      <c r="AE68" s="30"/>
      <c r="AF68" s="30"/>
      <c r="AG68" s="31"/>
      <c r="AH68" s="29">
        <f t="shared" si="8"/>
        <v>752</v>
      </c>
      <c r="AI68" s="30">
        <f t="shared" si="9"/>
        <v>0</v>
      </c>
      <c r="AJ68" s="30">
        <f t="shared" si="9"/>
        <v>0</v>
      </c>
      <c r="AK68" s="30">
        <f t="shared" si="9"/>
        <v>752</v>
      </c>
      <c r="AL68" s="31">
        <f t="shared" si="9"/>
        <v>0</v>
      </c>
      <c r="AM68" s="60">
        <f t="shared" si="3"/>
        <v>0</v>
      </c>
      <c r="AN68" s="30"/>
      <c r="AO68" s="30"/>
      <c r="AP68" s="30"/>
      <c r="AQ68" s="32"/>
      <c r="AR68" s="60">
        <f t="shared" si="10"/>
        <v>752</v>
      </c>
      <c r="AS68" s="61">
        <f t="shared" si="11"/>
        <v>0</v>
      </c>
      <c r="AT68" s="61">
        <f t="shared" si="12"/>
        <v>0</v>
      </c>
      <c r="AU68" s="61">
        <f t="shared" si="13"/>
        <v>752</v>
      </c>
      <c r="AV68" s="62">
        <f t="shared" si="14"/>
        <v>0</v>
      </c>
      <c r="AW68" s="301">
        <f>AW69</f>
        <v>369.8</v>
      </c>
      <c r="AX68" s="51">
        <f t="shared" si="15"/>
        <v>49.17553191489362</v>
      </c>
    </row>
    <row r="69" spans="1:50" ht="137.25" customHeight="1">
      <c r="A69" s="73" t="s">
        <v>50</v>
      </c>
      <c r="B69" s="27">
        <v>903</v>
      </c>
      <c r="C69" s="74" t="s">
        <v>98</v>
      </c>
      <c r="D69" s="74" t="s">
        <v>106</v>
      </c>
      <c r="E69" s="74" t="s">
        <v>49</v>
      </c>
      <c r="F69" s="282"/>
      <c r="G69" s="29"/>
      <c r="H69" s="30"/>
      <c r="I69" s="30"/>
      <c r="J69" s="32"/>
      <c r="K69" s="75"/>
      <c r="L69" s="30"/>
      <c r="M69" s="30"/>
      <c r="N69" s="31"/>
      <c r="O69" s="75"/>
      <c r="P69" s="30"/>
      <c r="Q69" s="30"/>
      <c r="R69" s="32"/>
      <c r="S69" s="66">
        <f t="shared" si="28"/>
        <v>1504</v>
      </c>
      <c r="T69" s="30">
        <f t="shared" si="29"/>
        <v>752</v>
      </c>
      <c r="U69" s="30">
        <f t="shared" si="29"/>
        <v>0</v>
      </c>
      <c r="V69" s="30">
        <f t="shared" si="29"/>
        <v>752</v>
      </c>
      <c r="W69" s="34"/>
      <c r="X69" s="76">
        <f t="shared" si="6"/>
        <v>1504</v>
      </c>
      <c r="Y69" s="8">
        <f t="shared" si="19"/>
        <v>752</v>
      </c>
      <c r="Z69" s="8">
        <f t="shared" si="20"/>
        <v>0</v>
      </c>
      <c r="AA69" s="8">
        <f t="shared" si="21"/>
        <v>752</v>
      </c>
      <c r="AB69" s="77"/>
      <c r="AC69" s="58">
        <f t="shared" si="7"/>
        <v>-752</v>
      </c>
      <c r="AD69" s="30">
        <f>AD70</f>
        <v>-752</v>
      </c>
      <c r="AE69" s="30"/>
      <c r="AF69" s="30"/>
      <c r="AG69" s="31"/>
      <c r="AH69" s="29">
        <f t="shared" si="8"/>
        <v>752</v>
      </c>
      <c r="AI69" s="30">
        <f t="shared" si="9"/>
        <v>0</v>
      </c>
      <c r="AJ69" s="30">
        <f t="shared" si="9"/>
        <v>0</v>
      </c>
      <c r="AK69" s="30">
        <f t="shared" si="9"/>
        <v>752</v>
      </c>
      <c r="AL69" s="31">
        <f t="shared" si="9"/>
        <v>0</v>
      </c>
      <c r="AM69" s="60">
        <f t="shared" si="3"/>
        <v>0</v>
      </c>
      <c r="AN69" s="30"/>
      <c r="AO69" s="30"/>
      <c r="AP69" s="30"/>
      <c r="AQ69" s="32"/>
      <c r="AR69" s="60">
        <f t="shared" si="10"/>
        <v>752</v>
      </c>
      <c r="AS69" s="61">
        <f t="shared" si="11"/>
        <v>0</v>
      </c>
      <c r="AT69" s="61">
        <f t="shared" si="12"/>
        <v>0</v>
      </c>
      <c r="AU69" s="61">
        <f t="shared" si="13"/>
        <v>752</v>
      </c>
      <c r="AV69" s="62">
        <f t="shared" si="14"/>
        <v>0</v>
      </c>
      <c r="AW69" s="301">
        <f>AW70</f>
        <v>369.8</v>
      </c>
      <c r="AX69" s="51">
        <f t="shared" si="15"/>
        <v>49.17553191489362</v>
      </c>
    </row>
    <row r="70" spans="1:50" ht="15.75" customHeight="1">
      <c r="A70" s="73" t="s">
        <v>154</v>
      </c>
      <c r="B70" s="27">
        <v>903</v>
      </c>
      <c r="C70" s="74" t="s">
        <v>98</v>
      </c>
      <c r="D70" s="74" t="s">
        <v>106</v>
      </c>
      <c r="E70" s="74" t="s">
        <v>49</v>
      </c>
      <c r="F70" s="282" t="s">
        <v>155</v>
      </c>
      <c r="G70" s="29"/>
      <c r="H70" s="30"/>
      <c r="I70" s="30"/>
      <c r="J70" s="32"/>
      <c r="K70" s="75"/>
      <c r="L70" s="30"/>
      <c r="M70" s="30"/>
      <c r="N70" s="31"/>
      <c r="O70" s="75"/>
      <c r="P70" s="30"/>
      <c r="Q70" s="30"/>
      <c r="R70" s="32"/>
      <c r="S70" s="66">
        <f t="shared" si="28"/>
        <v>1504</v>
      </c>
      <c r="T70" s="30">
        <v>752</v>
      </c>
      <c r="U70" s="30"/>
      <c r="V70" s="30">
        <v>752</v>
      </c>
      <c r="W70" s="34"/>
      <c r="X70" s="76">
        <f t="shared" si="6"/>
        <v>1504</v>
      </c>
      <c r="Y70" s="8">
        <f t="shared" si="19"/>
        <v>752</v>
      </c>
      <c r="Z70" s="8">
        <f t="shared" si="20"/>
        <v>0</v>
      </c>
      <c r="AA70" s="8">
        <f t="shared" si="21"/>
        <v>752</v>
      </c>
      <c r="AB70" s="77"/>
      <c r="AC70" s="58">
        <f t="shared" si="7"/>
        <v>-752</v>
      </c>
      <c r="AD70" s="30">
        <f>прил1!AC76</f>
        <v>-752</v>
      </c>
      <c r="AE70" s="30"/>
      <c r="AF70" s="30"/>
      <c r="AG70" s="31"/>
      <c r="AH70" s="29">
        <f t="shared" si="8"/>
        <v>752</v>
      </c>
      <c r="AI70" s="30">
        <f t="shared" si="9"/>
        <v>0</v>
      </c>
      <c r="AJ70" s="30">
        <f t="shared" si="9"/>
        <v>0</v>
      </c>
      <c r="AK70" s="30">
        <f t="shared" si="9"/>
        <v>752</v>
      </c>
      <c r="AL70" s="31">
        <f t="shared" si="9"/>
        <v>0</v>
      </c>
      <c r="AM70" s="60">
        <f t="shared" si="3"/>
        <v>0</v>
      </c>
      <c r="AN70" s="30"/>
      <c r="AO70" s="30"/>
      <c r="AP70" s="30"/>
      <c r="AQ70" s="32"/>
      <c r="AR70" s="60">
        <f t="shared" si="10"/>
        <v>752</v>
      </c>
      <c r="AS70" s="61">
        <f t="shared" si="11"/>
        <v>0</v>
      </c>
      <c r="AT70" s="61">
        <f t="shared" si="12"/>
        <v>0</v>
      </c>
      <c r="AU70" s="61">
        <f t="shared" si="13"/>
        <v>752</v>
      </c>
      <c r="AV70" s="62">
        <f t="shared" si="14"/>
        <v>0</v>
      </c>
      <c r="AW70" s="301">
        <f>прил1!AV76</f>
        <v>369.8</v>
      </c>
      <c r="AX70" s="51">
        <f t="shared" si="15"/>
        <v>49.17553191489362</v>
      </c>
    </row>
    <row r="71" spans="1:50" ht="30.75">
      <c r="A71" s="80" t="s">
        <v>140</v>
      </c>
      <c r="B71" s="27">
        <v>903</v>
      </c>
      <c r="C71" s="88" t="s">
        <v>98</v>
      </c>
      <c r="D71" s="74" t="s">
        <v>106</v>
      </c>
      <c r="E71" s="74" t="s">
        <v>141</v>
      </c>
      <c r="F71" s="282"/>
      <c r="G71" s="29">
        <f>G72</f>
        <v>500</v>
      </c>
      <c r="H71" s="30">
        <f>H72</f>
        <v>500</v>
      </c>
      <c r="I71" s="30"/>
      <c r="J71" s="32"/>
      <c r="K71" s="75">
        <f t="shared" si="2"/>
        <v>0</v>
      </c>
      <c r="L71" s="30"/>
      <c r="M71" s="30"/>
      <c r="N71" s="31"/>
      <c r="O71" s="75">
        <f t="shared" si="17"/>
        <v>500</v>
      </c>
      <c r="P71" s="30">
        <f t="shared" si="27"/>
        <v>500</v>
      </c>
      <c r="Q71" s="30">
        <f t="shared" si="27"/>
        <v>0</v>
      </c>
      <c r="R71" s="32">
        <f t="shared" si="27"/>
        <v>0</v>
      </c>
      <c r="S71" s="66">
        <f>SUM(T71:W71)</f>
        <v>0</v>
      </c>
      <c r="T71" s="30">
        <f>T72</f>
        <v>0</v>
      </c>
      <c r="U71" s="30"/>
      <c r="V71" s="30"/>
      <c r="W71" s="34"/>
      <c r="X71" s="76">
        <f t="shared" si="6"/>
        <v>500</v>
      </c>
      <c r="Y71" s="8">
        <f t="shared" si="19"/>
        <v>500</v>
      </c>
      <c r="Z71" s="8">
        <f t="shared" si="20"/>
        <v>0</v>
      </c>
      <c r="AA71" s="8">
        <f t="shared" si="21"/>
        <v>0</v>
      </c>
      <c r="AB71" s="77"/>
      <c r="AC71" s="58">
        <f t="shared" si="7"/>
        <v>1000</v>
      </c>
      <c r="AD71" s="30">
        <f>AD72</f>
        <v>1000</v>
      </c>
      <c r="AE71" s="30"/>
      <c r="AF71" s="30"/>
      <c r="AG71" s="31"/>
      <c r="AH71" s="29">
        <f t="shared" si="8"/>
        <v>1500</v>
      </c>
      <c r="AI71" s="30">
        <f t="shared" si="9"/>
        <v>1500</v>
      </c>
      <c r="AJ71" s="30">
        <f t="shared" si="9"/>
        <v>0</v>
      </c>
      <c r="AK71" s="30">
        <f t="shared" si="9"/>
        <v>0</v>
      </c>
      <c r="AL71" s="31">
        <f t="shared" si="9"/>
        <v>0</v>
      </c>
      <c r="AM71" s="60">
        <f t="shared" si="3"/>
        <v>0</v>
      </c>
      <c r="AN71" s="30"/>
      <c r="AO71" s="30"/>
      <c r="AP71" s="30"/>
      <c r="AQ71" s="32"/>
      <c r="AR71" s="60">
        <f t="shared" si="10"/>
        <v>1500</v>
      </c>
      <c r="AS71" s="61">
        <f t="shared" si="11"/>
        <v>1500</v>
      </c>
      <c r="AT71" s="61">
        <f t="shared" si="12"/>
        <v>0</v>
      </c>
      <c r="AU71" s="61">
        <f t="shared" si="13"/>
        <v>0</v>
      </c>
      <c r="AV71" s="62">
        <f t="shared" si="14"/>
        <v>0</v>
      </c>
      <c r="AW71" s="301">
        <f>AW72</f>
        <v>1425.1</v>
      </c>
      <c r="AX71" s="51">
        <f t="shared" si="15"/>
        <v>95.00666666666666</v>
      </c>
    </row>
    <row r="72" spans="1:50" ht="45.75">
      <c r="A72" s="86" t="s">
        <v>1</v>
      </c>
      <c r="B72" s="27">
        <v>903</v>
      </c>
      <c r="C72" s="88" t="s">
        <v>98</v>
      </c>
      <c r="D72" s="74" t="s">
        <v>106</v>
      </c>
      <c r="E72" s="83" t="s">
        <v>159</v>
      </c>
      <c r="F72" s="282"/>
      <c r="G72" s="29">
        <f t="shared" si="16"/>
        <v>500</v>
      </c>
      <c r="H72" s="30">
        <f>H73+H76</f>
        <v>500</v>
      </c>
      <c r="I72" s="30"/>
      <c r="J72" s="32"/>
      <c r="K72" s="75">
        <f t="shared" si="2"/>
        <v>0</v>
      </c>
      <c r="L72" s="30"/>
      <c r="M72" s="30"/>
      <c r="N72" s="31"/>
      <c r="O72" s="75">
        <f t="shared" si="17"/>
        <v>500</v>
      </c>
      <c r="P72" s="30">
        <f t="shared" si="27"/>
        <v>500</v>
      </c>
      <c r="Q72" s="30">
        <f t="shared" si="27"/>
        <v>0</v>
      </c>
      <c r="R72" s="32">
        <f t="shared" si="27"/>
        <v>0</v>
      </c>
      <c r="S72" s="66">
        <f>SUM(T72:W72)</f>
        <v>0</v>
      </c>
      <c r="T72" s="30">
        <f>T73</f>
        <v>0</v>
      </c>
      <c r="U72" s="30"/>
      <c r="V72" s="30"/>
      <c r="W72" s="34"/>
      <c r="X72" s="76">
        <f t="shared" si="6"/>
        <v>500</v>
      </c>
      <c r="Y72" s="8">
        <f t="shared" si="19"/>
        <v>500</v>
      </c>
      <c r="Z72" s="8">
        <f t="shared" si="20"/>
        <v>0</v>
      </c>
      <c r="AA72" s="8">
        <f t="shared" si="21"/>
        <v>0</v>
      </c>
      <c r="AB72" s="77"/>
      <c r="AC72" s="58">
        <f t="shared" si="7"/>
        <v>1000</v>
      </c>
      <c r="AD72" s="30">
        <f>AD78</f>
        <v>1000</v>
      </c>
      <c r="AE72" s="30"/>
      <c r="AF72" s="30"/>
      <c r="AG72" s="31"/>
      <c r="AH72" s="29">
        <f t="shared" si="8"/>
        <v>1500</v>
      </c>
      <c r="AI72" s="30">
        <f t="shared" si="9"/>
        <v>1500</v>
      </c>
      <c r="AJ72" s="30">
        <f t="shared" si="9"/>
        <v>0</v>
      </c>
      <c r="AK72" s="30">
        <f t="shared" si="9"/>
        <v>0</v>
      </c>
      <c r="AL72" s="31">
        <f t="shared" si="9"/>
        <v>0</v>
      </c>
      <c r="AM72" s="60">
        <f t="shared" si="3"/>
        <v>0</v>
      </c>
      <c r="AN72" s="30"/>
      <c r="AO72" s="30"/>
      <c r="AP72" s="30"/>
      <c r="AQ72" s="32"/>
      <c r="AR72" s="60">
        <f t="shared" si="10"/>
        <v>1500</v>
      </c>
      <c r="AS72" s="61">
        <f t="shared" si="11"/>
        <v>1500</v>
      </c>
      <c r="AT72" s="61">
        <f t="shared" si="12"/>
        <v>0</v>
      </c>
      <c r="AU72" s="61">
        <f t="shared" si="13"/>
        <v>0</v>
      </c>
      <c r="AV72" s="62">
        <f t="shared" si="14"/>
        <v>0</v>
      </c>
      <c r="AW72" s="301">
        <f>AW73+AW76+AW78</f>
        <v>1425.1</v>
      </c>
      <c r="AX72" s="51">
        <f t="shared" si="15"/>
        <v>95.00666666666666</v>
      </c>
    </row>
    <row r="73" spans="1:50" ht="45.75">
      <c r="A73" s="80" t="s">
        <v>160</v>
      </c>
      <c r="B73" s="27">
        <v>903</v>
      </c>
      <c r="C73" s="88" t="s">
        <v>98</v>
      </c>
      <c r="D73" s="74" t="s">
        <v>106</v>
      </c>
      <c r="E73" s="83" t="s">
        <v>161</v>
      </c>
      <c r="F73" s="282"/>
      <c r="G73" s="29">
        <f t="shared" si="16"/>
        <v>270</v>
      </c>
      <c r="H73" s="30">
        <f>H74</f>
        <v>270</v>
      </c>
      <c r="I73" s="30"/>
      <c r="J73" s="32"/>
      <c r="K73" s="75">
        <f t="shared" si="2"/>
        <v>0</v>
      </c>
      <c r="L73" s="30"/>
      <c r="M73" s="30"/>
      <c r="N73" s="31"/>
      <c r="O73" s="75">
        <f t="shared" si="17"/>
        <v>270</v>
      </c>
      <c r="P73" s="30">
        <f t="shared" si="27"/>
        <v>270</v>
      </c>
      <c r="Q73" s="30">
        <f t="shared" si="27"/>
        <v>0</v>
      </c>
      <c r="R73" s="32">
        <f t="shared" si="27"/>
        <v>0</v>
      </c>
      <c r="S73" s="66">
        <f>SUM(T73:W73)</f>
        <v>0</v>
      </c>
      <c r="T73" s="30">
        <f>T74+T75</f>
        <v>0</v>
      </c>
      <c r="U73" s="30"/>
      <c r="V73" s="30"/>
      <c r="W73" s="34"/>
      <c r="X73" s="76">
        <f t="shared" si="6"/>
        <v>270</v>
      </c>
      <c r="Y73" s="8">
        <f t="shared" si="19"/>
        <v>270</v>
      </c>
      <c r="Z73" s="8">
        <f t="shared" si="20"/>
        <v>0</v>
      </c>
      <c r="AA73" s="8">
        <f t="shared" si="21"/>
        <v>0</v>
      </c>
      <c r="AB73" s="77"/>
      <c r="AC73" s="58">
        <f t="shared" si="7"/>
        <v>0</v>
      </c>
      <c r="AD73" s="30"/>
      <c r="AE73" s="30"/>
      <c r="AF73" s="30"/>
      <c r="AG73" s="31"/>
      <c r="AH73" s="29">
        <f t="shared" si="8"/>
        <v>270</v>
      </c>
      <c r="AI73" s="30">
        <f t="shared" si="9"/>
        <v>270</v>
      </c>
      <c r="AJ73" s="30">
        <f t="shared" si="9"/>
        <v>0</v>
      </c>
      <c r="AK73" s="30">
        <f t="shared" si="9"/>
        <v>0</v>
      </c>
      <c r="AL73" s="31">
        <f t="shared" si="9"/>
        <v>0</v>
      </c>
      <c r="AM73" s="60">
        <f t="shared" si="3"/>
        <v>0</v>
      </c>
      <c r="AN73" s="30"/>
      <c r="AO73" s="30"/>
      <c r="AP73" s="30"/>
      <c r="AQ73" s="32"/>
      <c r="AR73" s="60">
        <f t="shared" si="10"/>
        <v>270</v>
      </c>
      <c r="AS73" s="61">
        <f t="shared" si="11"/>
        <v>270</v>
      </c>
      <c r="AT73" s="61">
        <f t="shared" si="12"/>
        <v>0</v>
      </c>
      <c r="AU73" s="61">
        <f t="shared" si="13"/>
        <v>0</v>
      </c>
      <c r="AV73" s="62">
        <f t="shared" si="14"/>
        <v>0</v>
      </c>
      <c r="AW73" s="301">
        <f>AW75</f>
        <v>270</v>
      </c>
      <c r="AX73" s="51">
        <f t="shared" si="15"/>
        <v>100</v>
      </c>
    </row>
    <row r="74" spans="1:50" ht="15.75" hidden="1">
      <c r="A74" s="80" t="s">
        <v>154</v>
      </c>
      <c r="B74" s="27">
        <v>903</v>
      </c>
      <c r="C74" s="88" t="s">
        <v>98</v>
      </c>
      <c r="D74" s="74" t="s">
        <v>106</v>
      </c>
      <c r="E74" s="83" t="s">
        <v>161</v>
      </c>
      <c r="F74" s="282" t="s">
        <v>179</v>
      </c>
      <c r="G74" s="29">
        <f t="shared" si="16"/>
        <v>270</v>
      </c>
      <c r="H74" s="30">
        <v>270</v>
      </c>
      <c r="I74" s="30"/>
      <c r="J74" s="32"/>
      <c r="K74" s="75">
        <f t="shared" si="2"/>
        <v>0</v>
      </c>
      <c r="L74" s="30"/>
      <c r="M74" s="30"/>
      <c r="N74" s="31"/>
      <c r="O74" s="75">
        <f t="shared" si="17"/>
        <v>270</v>
      </c>
      <c r="P74" s="30">
        <f t="shared" si="27"/>
        <v>270</v>
      </c>
      <c r="Q74" s="30">
        <f t="shared" si="27"/>
        <v>0</v>
      </c>
      <c r="R74" s="32">
        <f t="shared" si="27"/>
        <v>0</v>
      </c>
      <c r="S74" s="66">
        <f>SUM(T74:W74)</f>
        <v>-270</v>
      </c>
      <c r="T74" s="30">
        <v>-270</v>
      </c>
      <c r="U74" s="30"/>
      <c r="V74" s="30"/>
      <c r="W74" s="34"/>
      <c r="X74" s="76">
        <f t="shared" si="6"/>
        <v>0</v>
      </c>
      <c r="Y74" s="8">
        <f t="shared" si="19"/>
        <v>0</v>
      </c>
      <c r="Z74" s="8">
        <f t="shared" si="20"/>
        <v>0</v>
      </c>
      <c r="AA74" s="8">
        <f t="shared" si="21"/>
        <v>0</v>
      </c>
      <c r="AB74" s="77"/>
      <c r="AC74" s="58">
        <f t="shared" si="7"/>
        <v>0</v>
      </c>
      <c r="AD74" s="30"/>
      <c r="AE74" s="30"/>
      <c r="AF74" s="30"/>
      <c r="AG74" s="31"/>
      <c r="AH74" s="29">
        <f t="shared" si="8"/>
        <v>0</v>
      </c>
      <c r="AI74" s="30">
        <f t="shared" si="9"/>
        <v>0</v>
      </c>
      <c r="AJ74" s="30">
        <f t="shared" si="9"/>
        <v>0</v>
      </c>
      <c r="AK74" s="30">
        <f t="shared" si="9"/>
        <v>0</v>
      </c>
      <c r="AL74" s="31">
        <f t="shared" si="9"/>
        <v>0</v>
      </c>
      <c r="AM74" s="60">
        <f t="shared" si="3"/>
        <v>0</v>
      </c>
      <c r="AN74" s="30"/>
      <c r="AO74" s="30"/>
      <c r="AP74" s="30"/>
      <c r="AQ74" s="32"/>
      <c r="AR74" s="60">
        <f t="shared" si="10"/>
        <v>0</v>
      </c>
      <c r="AS74" s="61">
        <f t="shared" si="11"/>
        <v>0</v>
      </c>
      <c r="AT74" s="61">
        <f t="shared" si="12"/>
        <v>0</v>
      </c>
      <c r="AU74" s="61">
        <f t="shared" si="13"/>
        <v>0</v>
      </c>
      <c r="AV74" s="62">
        <f t="shared" si="14"/>
        <v>0</v>
      </c>
      <c r="AW74" s="301"/>
      <c r="AX74" s="51"/>
    </row>
    <row r="75" spans="1:50" ht="15.75">
      <c r="A75" s="80" t="s">
        <v>154</v>
      </c>
      <c r="B75" s="27">
        <v>903</v>
      </c>
      <c r="C75" s="88" t="s">
        <v>98</v>
      </c>
      <c r="D75" s="74" t="s">
        <v>106</v>
      </c>
      <c r="E75" s="83" t="s">
        <v>161</v>
      </c>
      <c r="F75" s="282" t="s">
        <v>155</v>
      </c>
      <c r="G75" s="29"/>
      <c r="H75" s="30"/>
      <c r="I75" s="30"/>
      <c r="J75" s="32"/>
      <c r="K75" s="75"/>
      <c r="L75" s="30"/>
      <c r="M75" s="30"/>
      <c r="N75" s="31"/>
      <c r="O75" s="75"/>
      <c r="P75" s="30"/>
      <c r="Q75" s="30"/>
      <c r="R75" s="32"/>
      <c r="S75" s="66">
        <f>SUM(T75:W75)</f>
        <v>270</v>
      </c>
      <c r="T75" s="30">
        <v>270</v>
      </c>
      <c r="U75" s="30"/>
      <c r="V75" s="30"/>
      <c r="W75" s="34"/>
      <c r="X75" s="76">
        <f t="shared" si="6"/>
        <v>270</v>
      </c>
      <c r="Y75" s="8">
        <f t="shared" si="19"/>
        <v>270</v>
      </c>
      <c r="Z75" s="8"/>
      <c r="AA75" s="8"/>
      <c r="AB75" s="77"/>
      <c r="AC75" s="58">
        <f t="shared" si="7"/>
        <v>0</v>
      </c>
      <c r="AD75" s="30"/>
      <c r="AE75" s="30"/>
      <c r="AF75" s="30"/>
      <c r="AG75" s="31"/>
      <c r="AH75" s="29">
        <f t="shared" si="8"/>
        <v>270</v>
      </c>
      <c r="AI75" s="30">
        <f t="shared" si="9"/>
        <v>270</v>
      </c>
      <c r="AJ75" s="30">
        <f t="shared" si="9"/>
        <v>0</v>
      </c>
      <c r="AK75" s="30">
        <f t="shared" si="9"/>
        <v>0</v>
      </c>
      <c r="AL75" s="31">
        <f t="shared" si="9"/>
        <v>0</v>
      </c>
      <c r="AM75" s="60">
        <f t="shared" si="3"/>
        <v>0</v>
      </c>
      <c r="AN75" s="30"/>
      <c r="AO75" s="30"/>
      <c r="AP75" s="30"/>
      <c r="AQ75" s="32"/>
      <c r="AR75" s="60">
        <f t="shared" si="10"/>
        <v>270</v>
      </c>
      <c r="AS75" s="61">
        <f t="shared" si="11"/>
        <v>270</v>
      </c>
      <c r="AT75" s="61">
        <f t="shared" si="12"/>
        <v>0</v>
      </c>
      <c r="AU75" s="61">
        <f t="shared" si="13"/>
        <v>0</v>
      </c>
      <c r="AV75" s="62">
        <f t="shared" si="14"/>
        <v>0</v>
      </c>
      <c r="AW75" s="301">
        <f>прил1!AV81</f>
        <v>270</v>
      </c>
      <c r="AX75" s="51">
        <f t="shared" si="15"/>
        <v>100</v>
      </c>
    </row>
    <row r="76" spans="1:50" ht="15.75">
      <c r="A76" s="80" t="s">
        <v>163</v>
      </c>
      <c r="B76" s="27">
        <v>903</v>
      </c>
      <c r="C76" s="88" t="s">
        <v>98</v>
      </c>
      <c r="D76" s="74" t="s">
        <v>106</v>
      </c>
      <c r="E76" s="83" t="s">
        <v>164</v>
      </c>
      <c r="F76" s="282"/>
      <c r="G76" s="29">
        <f t="shared" si="16"/>
        <v>230</v>
      </c>
      <c r="H76" s="30">
        <f>H77</f>
        <v>230</v>
      </c>
      <c r="I76" s="30"/>
      <c r="J76" s="32"/>
      <c r="K76" s="75">
        <f t="shared" si="2"/>
        <v>0</v>
      </c>
      <c r="L76" s="30"/>
      <c r="M76" s="30"/>
      <c r="N76" s="31"/>
      <c r="O76" s="75">
        <f t="shared" si="17"/>
        <v>230</v>
      </c>
      <c r="P76" s="30">
        <f t="shared" si="27"/>
        <v>230</v>
      </c>
      <c r="Q76" s="30">
        <f t="shared" si="27"/>
        <v>0</v>
      </c>
      <c r="R76" s="32">
        <f t="shared" si="27"/>
        <v>0</v>
      </c>
      <c r="S76" s="66"/>
      <c r="T76" s="30"/>
      <c r="U76" s="30"/>
      <c r="V76" s="30"/>
      <c r="W76" s="34"/>
      <c r="X76" s="76">
        <f t="shared" si="6"/>
        <v>230</v>
      </c>
      <c r="Y76" s="8">
        <f t="shared" si="19"/>
        <v>230</v>
      </c>
      <c r="Z76" s="8">
        <f t="shared" si="20"/>
        <v>0</v>
      </c>
      <c r="AA76" s="8">
        <f t="shared" si="21"/>
        <v>0</v>
      </c>
      <c r="AB76" s="77"/>
      <c r="AC76" s="58">
        <f t="shared" si="7"/>
        <v>0</v>
      </c>
      <c r="AD76" s="30"/>
      <c r="AE76" s="30"/>
      <c r="AF76" s="30"/>
      <c r="AG76" s="31"/>
      <c r="AH76" s="29">
        <f t="shared" si="8"/>
        <v>230</v>
      </c>
      <c r="AI76" s="30">
        <f t="shared" si="9"/>
        <v>230</v>
      </c>
      <c r="AJ76" s="30">
        <f t="shared" si="9"/>
        <v>0</v>
      </c>
      <c r="AK76" s="30">
        <f t="shared" si="9"/>
        <v>0</v>
      </c>
      <c r="AL76" s="31">
        <f t="shared" si="9"/>
        <v>0</v>
      </c>
      <c r="AM76" s="60">
        <f t="shared" si="3"/>
        <v>0</v>
      </c>
      <c r="AN76" s="30"/>
      <c r="AO76" s="30"/>
      <c r="AP76" s="30"/>
      <c r="AQ76" s="32"/>
      <c r="AR76" s="60">
        <f t="shared" si="10"/>
        <v>230</v>
      </c>
      <c r="AS76" s="61">
        <f t="shared" si="11"/>
        <v>230</v>
      </c>
      <c r="AT76" s="61">
        <f t="shared" si="12"/>
        <v>0</v>
      </c>
      <c r="AU76" s="61">
        <f t="shared" si="13"/>
        <v>0</v>
      </c>
      <c r="AV76" s="62">
        <f t="shared" si="14"/>
        <v>0</v>
      </c>
      <c r="AW76" s="301">
        <f>AW77</f>
        <v>230</v>
      </c>
      <c r="AX76" s="51">
        <f t="shared" si="15"/>
        <v>100</v>
      </c>
    </row>
    <row r="77" spans="1:50" ht="15.75">
      <c r="A77" s="80" t="s">
        <v>154</v>
      </c>
      <c r="B77" s="27">
        <v>903</v>
      </c>
      <c r="C77" s="88" t="s">
        <v>98</v>
      </c>
      <c r="D77" s="74" t="s">
        <v>106</v>
      </c>
      <c r="E77" s="83" t="s">
        <v>164</v>
      </c>
      <c r="F77" s="282" t="s">
        <v>179</v>
      </c>
      <c r="G77" s="29">
        <f t="shared" si="16"/>
        <v>230</v>
      </c>
      <c r="H77" s="30">
        <v>230</v>
      </c>
      <c r="I77" s="30"/>
      <c r="J77" s="32"/>
      <c r="K77" s="75">
        <f t="shared" si="2"/>
        <v>0</v>
      </c>
      <c r="L77" s="30"/>
      <c r="M77" s="30"/>
      <c r="N77" s="31"/>
      <c r="O77" s="75">
        <f t="shared" si="17"/>
        <v>230</v>
      </c>
      <c r="P77" s="30">
        <f t="shared" si="27"/>
        <v>230</v>
      </c>
      <c r="Q77" s="30">
        <f t="shared" si="27"/>
        <v>0</v>
      </c>
      <c r="R77" s="32">
        <f t="shared" si="27"/>
        <v>0</v>
      </c>
      <c r="S77" s="66"/>
      <c r="T77" s="30"/>
      <c r="U77" s="30"/>
      <c r="V77" s="30"/>
      <c r="W77" s="34"/>
      <c r="X77" s="76">
        <f t="shared" si="6"/>
        <v>230</v>
      </c>
      <c r="Y77" s="8">
        <f t="shared" si="19"/>
        <v>230</v>
      </c>
      <c r="Z77" s="8">
        <f t="shared" si="20"/>
        <v>0</v>
      </c>
      <c r="AA77" s="8">
        <f t="shared" si="21"/>
        <v>0</v>
      </c>
      <c r="AB77" s="77"/>
      <c r="AC77" s="58">
        <f t="shared" si="7"/>
        <v>0</v>
      </c>
      <c r="AD77" s="30"/>
      <c r="AE77" s="30"/>
      <c r="AF77" s="30"/>
      <c r="AG77" s="31"/>
      <c r="AH77" s="29">
        <f t="shared" si="8"/>
        <v>230</v>
      </c>
      <c r="AI77" s="30">
        <f t="shared" si="9"/>
        <v>230</v>
      </c>
      <c r="AJ77" s="30">
        <f t="shared" si="9"/>
        <v>0</v>
      </c>
      <c r="AK77" s="30">
        <f t="shared" si="9"/>
        <v>0</v>
      </c>
      <c r="AL77" s="31">
        <f t="shared" si="9"/>
        <v>0</v>
      </c>
      <c r="AM77" s="60">
        <f t="shared" si="3"/>
        <v>0</v>
      </c>
      <c r="AN77" s="30"/>
      <c r="AO77" s="30"/>
      <c r="AP77" s="30"/>
      <c r="AQ77" s="32"/>
      <c r="AR77" s="60">
        <f t="shared" si="10"/>
        <v>230</v>
      </c>
      <c r="AS77" s="61">
        <f t="shared" si="11"/>
        <v>230</v>
      </c>
      <c r="AT77" s="61">
        <f t="shared" si="12"/>
        <v>0</v>
      </c>
      <c r="AU77" s="61">
        <f t="shared" si="13"/>
        <v>0</v>
      </c>
      <c r="AV77" s="62">
        <f t="shared" si="14"/>
        <v>0</v>
      </c>
      <c r="AW77" s="301">
        <f>прил1!AV84</f>
        <v>230</v>
      </c>
      <c r="AX77" s="51">
        <f t="shared" si="15"/>
        <v>100</v>
      </c>
    </row>
    <row r="78" spans="1:50" ht="123.75" customHeight="1">
      <c r="A78" s="80" t="s">
        <v>69</v>
      </c>
      <c r="B78" s="27">
        <v>903</v>
      </c>
      <c r="C78" s="74" t="s">
        <v>98</v>
      </c>
      <c r="D78" s="74" t="s">
        <v>106</v>
      </c>
      <c r="E78" s="83" t="s">
        <v>67</v>
      </c>
      <c r="F78" s="282"/>
      <c r="G78" s="29"/>
      <c r="H78" s="30"/>
      <c r="I78" s="30"/>
      <c r="J78" s="32"/>
      <c r="K78" s="75"/>
      <c r="L78" s="30"/>
      <c r="M78" s="30"/>
      <c r="N78" s="31"/>
      <c r="O78" s="75"/>
      <c r="P78" s="30"/>
      <c r="Q78" s="30"/>
      <c r="R78" s="32"/>
      <c r="S78" s="66"/>
      <c r="T78" s="30"/>
      <c r="U78" s="30"/>
      <c r="V78" s="30"/>
      <c r="W78" s="34"/>
      <c r="X78" s="76"/>
      <c r="Y78" s="8"/>
      <c r="Z78" s="8"/>
      <c r="AA78" s="8"/>
      <c r="AB78" s="77"/>
      <c r="AC78" s="58">
        <f t="shared" si="7"/>
        <v>1000</v>
      </c>
      <c r="AD78" s="30">
        <f>AD79</f>
        <v>1000</v>
      </c>
      <c r="AE78" s="30"/>
      <c r="AF78" s="30"/>
      <c r="AG78" s="31"/>
      <c r="AH78" s="29">
        <f t="shared" si="8"/>
        <v>1000</v>
      </c>
      <c r="AI78" s="30">
        <f t="shared" si="9"/>
        <v>1000</v>
      </c>
      <c r="AJ78" s="30">
        <f t="shared" si="9"/>
        <v>0</v>
      </c>
      <c r="AK78" s="30">
        <f t="shared" si="9"/>
        <v>0</v>
      </c>
      <c r="AL78" s="31">
        <f t="shared" si="9"/>
        <v>0</v>
      </c>
      <c r="AM78" s="60">
        <f t="shared" si="3"/>
        <v>0</v>
      </c>
      <c r="AN78" s="30"/>
      <c r="AO78" s="30"/>
      <c r="AP78" s="30"/>
      <c r="AQ78" s="32"/>
      <c r="AR78" s="60">
        <f t="shared" si="10"/>
        <v>1000</v>
      </c>
      <c r="AS78" s="61">
        <f t="shared" si="11"/>
        <v>1000</v>
      </c>
      <c r="AT78" s="61">
        <f t="shared" si="12"/>
        <v>0</v>
      </c>
      <c r="AU78" s="61">
        <f t="shared" si="13"/>
        <v>0</v>
      </c>
      <c r="AV78" s="62">
        <f t="shared" si="14"/>
        <v>0</v>
      </c>
      <c r="AW78" s="301">
        <f>AW79</f>
        <v>925.1</v>
      </c>
      <c r="AX78" s="51">
        <f t="shared" si="15"/>
        <v>92.51</v>
      </c>
    </row>
    <row r="79" spans="1:50" ht="15.75">
      <c r="A79" s="80" t="s">
        <v>154</v>
      </c>
      <c r="B79" s="27">
        <v>903</v>
      </c>
      <c r="C79" s="74" t="s">
        <v>98</v>
      </c>
      <c r="D79" s="74" t="s">
        <v>106</v>
      </c>
      <c r="E79" s="83" t="s">
        <v>67</v>
      </c>
      <c r="F79" s="282" t="s">
        <v>155</v>
      </c>
      <c r="G79" s="29"/>
      <c r="H79" s="30"/>
      <c r="I79" s="30"/>
      <c r="J79" s="32"/>
      <c r="K79" s="75"/>
      <c r="L79" s="30"/>
      <c r="M79" s="30"/>
      <c r="N79" s="31"/>
      <c r="O79" s="75"/>
      <c r="P79" s="30"/>
      <c r="Q79" s="30"/>
      <c r="R79" s="32"/>
      <c r="S79" s="66"/>
      <c r="T79" s="30"/>
      <c r="U79" s="30"/>
      <c r="V79" s="30"/>
      <c r="W79" s="34"/>
      <c r="X79" s="76"/>
      <c r="Y79" s="8"/>
      <c r="Z79" s="8"/>
      <c r="AA79" s="8"/>
      <c r="AB79" s="77"/>
      <c r="AC79" s="58">
        <f t="shared" si="7"/>
        <v>1000</v>
      </c>
      <c r="AD79" s="30">
        <f>прил1!AC86</f>
        <v>1000</v>
      </c>
      <c r="AE79" s="30"/>
      <c r="AF79" s="30"/>
      <c r="AG79" s="31"/>
      <c r="AH79" s="29">
        <f t="shared" si="8"/>
        <v>1000</v>
      </c>
      <c r="AI79" s="30">
        <f t="shared" si="9"/>
        <v>1000</v>
      </c>
      <c r="AJ79" s="30">
        <f t="shared" si="9"/>
        <v>0</v>
      </c>
      <c r="AK79" s="30">
        <f t="shared" si="9"/>
        <v>0</v>
      </c>
      <c r="AL79" s="31">
        <f t="shared" si="9"/>
        <v>0</v>
      </c>
      <c r="AM79" s="60">
        <f t="shared" si="3"/>
        <v>0</v>
      </c>
      <c r="AN79" s="30"/>
      <c r="AO79" s="30"/>
      <c r="AP79" s="30"/>
      <c r="AQ79" s="32"/>
      <c r="AR79" s="60">
        <f t="shared" si="10"/>
        <v>1000</v>
      </c>
      <c r="AS79" s="61">
        <f t="shared" si="11"/>
        <v>1000</v>
      </c>
      <c r="AT79" s="61">
        <f t="shared" si="12"/>
        <v>0</v>
      </c>
      <c r="AU79" s="61">
        <f t="shared" si="13"/>
        <v>0</v>
      </c>
      <c r="AV79" s="62">
        <f t="shared" si="14"/>
        <v>0</v>
      </c>
      <c r="AW79" s="301">
        <f>прил1!AV86</f>
        <v>925.1</v>
      </c>
      <c r="AX79" s="51">
        <f t="shared" si="15"/>
        <v>92.51</v>
      </c>
    </row>
    <row r="80" spans="1:50" ht="15.75">
      <c r="A80" s="79" t="s">
        <v>165</v>
      </c>
      <c r="B80" s="12">
        <v>903</v>
      </c>
      <c r="C80" s="283" t="s">
        <v>98</v>
      </c>
      <c r="D80" s="71" t="s">
        <v>110</v>
      </c>
      <c r="E80" s="87"/>
      <c r="F80" s="281"/>
      <c r="G80" s="58"/>
      <c r="H80" s="63"/>
      <c r="I80" s="63"/>
      <c r="J80" s="65"/>
      <c r="K80" s="58">
        <f t="shared" si="2"/>
        <v>800</v>
      </c>
      <c r="L80" s="63">
        <f>L81</f>
        <v>800</v>
      </c>
      <c r="M80" s="63"/>
      <c r="N80" s="64"/>
      <c r="O80" s="58">
        <f t="shared" si="17"/>
        <v>800</v>
      </c>
      <c r="P80" s="63">
        <f>P81</f>
        <v>800</v>
      </c>
      <c r="Q80" s="63">
        <f t="shared" si="27"/>
        <v>0</v>
      </c>
      <c r="R80" s="65">
        <f t="shared" si="27"/>
        <v>0</v>
      </c>
      <c r="S80" s="66">
        <f aca="true" t="shared" si="30" ref="S80:S86">SUM(T80:W80)</f>
        <v>0</v>
      </c>
      <c r="T80" s="63">
        <f>T81</f>
        <v>0</v>
      </c>
      <c r="U80" s="63"/>
      <c r="V80" s="63"/>
      <c r="W80" s="67"/>
      <c r="X80" s="59">
        <f t="shared" si="6"/>
        <v>800</v>
      </c>
      <c r="Y80" s="63">
        <f t="shared" si="19"/>
        <v>800</v>
      </c>
      <c r="Z80" s="63">
        <f t="shared" si="20"/>
        <v>0</v>
      </c>
      <c r="AA80" s="63">
        <f t="shared" si="21"/>
        <v>0</v>
      </c>
      <c r="AB80" s="35"/>
      <c r="AC80" s="58">
        <f aca="true" t="shared" si="31" ref="AC80:AC144">SUM(AD80:AG80)</f>
        <v>50</v>
      </c>
      <c r="AD80" s="63">
        <f>AD81</f>
        <v>50</v>
      </c>
      <c r="AE80" s="63"/>
      <c r="AF80" s="63"/>
      <c r="AG80" s="64"/>
      <c r="AH80" s="58">
        <f aca="true" t="shared" si="32" ref="AH80:AH144">SUM(AI80:AL80)</f>
        <v>850</v>
      </c>
      <c r="AI80" s="63">
        <f aca="true" t="shared" si="33" ref="AI80:AL144">Y80+AD80</f>
        <v>850</v>
      </c>
      <c r="AJ80" s="63">
        <f t="shared" si="33"/>
        <v>0</v>
      </c>
      <c r="AK80" s="63">
        <f t="shared" si="33"/>
        <v>0</v>
      </c>
      <c r="AL80" s="64">
        <f t="shared" si="33"/>
        <v>0</v>
      </c>
      <c r="AM80" s="60">
        <f aca="true" t="shared" si="34" ref="AM80:AM143">SUM(AN80:AQ80)</f>
        <v>0</v>
      </c>
      <c r="AN80" s="30"/>
      <c r="AO80" s="30"/>
      <c r="AP80" s="30"/>
      <c r="AQ80" s="32"/>
      <c r="AR80" s="60">
        <f aca="true" t="shared" si="35" ref="AR80:AR143">SUM(AS80:AV80)</f>
        <v>850</v>
      </c>
      <c r="AS80" s="68">
        <f aca="true" t="shared" si="36" ref="AS80:AS143">AI80+AN80</f>
        <v>850</v>
      </c>
      <c r="AT80" s="68">
        <f aca="true" t="shared" si="37" ref="AT80:AT143">AJ80+AO80</f>
        <v>0</v>
      </c>
      <c r="AU80" s="68">
        <f aca="true" t="shared" si="38" ref="AU80:AU143">AK80+AP80</f>
        <v>0</v>
      </c>
      <c r="AV80" s="69">
        <f aca="true" t="shared" si="39" ref="AV80:AV143">AL80+AQ80</f>
        <v>0</v>
      </c>
      <c r="AW80" s="300">
        <f>AW81</f>
        <v>850</v>
      </c>
      <c r="AX80" s="155">
        <f aca="true" t="shared" si="40" ref="AX80:AX143">AW80/AR80*100</f>
        <v>100</v>
      </c>
    </row>
    <row r="81" spans="1:50" ht="15.75">
      <c r="A81" s="80" t="s">
        <v>166</v>
      </c>
      <c r="B81" s="74">
        <v>903</v>
      </c>
      <c r="C81" s="288" t="s">
        <v>98</v>
      </c>
      <c r="D81" s="74" t="s">
        <v>110</v>
      </c>
      <c r="E81" s="88" t="s">
        <v>167</v>
      </c>
      <c r="F81" s="282"/>
      <c r="G81" s="29"/>
      <c r="H81" s="30"/>
      <c r="I81" s="30"/>
      <c r="J81" s="32"/>
      <c r="K81" s="75">
        <f t="shared" si="2"/>
        <v>800</v>
      </c>
      <c r="L81" s="30">
        <v>800</v>
      </c>
      <c r="M81" s="30"/>
      <c r="N81" s="31"/>
      <c r="O81" s="75">
        <f t="shared" si="17"/>
        <v>800</v>
      </c>
      <c r="P81" s="30">
        <f>P82</f>
        <v>800</v>
      </c>
      <c r="Q81" s="30">
        <f t="shared" si="27"/>
        <v>0</v>
      </c>
      <c r="R81" s="32">
        <f t="shared" si="27"/>
        <v>0</v>
      </c>
      <c r="S81" s="66">
        <f t="shared" si="30"/>
        <v>0</v>
      </c>
      <c r="T81" s="30">
        <f>T82</f>
        <v>0</v>
      </c>
      <c r="U81" s="30"/>
      <c r="V81" s="30"/>
      <c r="W81" s="34"/>
      <c r="X81" s="76">
        <f t="shared" si="6"/>
        <v>800</v>
      </c>
      <c r="Y81" s="8">
        <f t="shared" si="19"/>
        <v>800</v>
      </c>
      <c r="Z81" s="8">
        <f t="shared" si="20"/>
        <v>0</v>
      </c>
      <c r="AA81" s="8">
        <f t="shared" si="21"/>
        <v>0</v>
      </c>
      <c r="AB81" s="35"/>
      <c r="AC81" s="58">
        <f t="shared" si="31"/>
        <v>50</v>
      </c>
      <c r="AD81" s="30">
        <f>AD82</f>
        <v>50</v>
      </c>
      <c r="AE81" s="30"/>
      <c r="AF81" s="30"/>
      <c r="AG81" s="31"/>
      <c r="AH81" s="29">
        <f t="shared" si="32"/>
        <v>850</v>
      </c>
      <c r="AI81" s="30">
        <f t="shared" si="33"/>
        <v>850</v>
      </c>
      <c r="AJ81" s="30">
        <f t="shared" si="33"/>
        <v>0</v>
      </c>
      <c r="AK81" s="30">
        <f t="shared" si="33"/>
        <v>0</v>
      </c>
      <c r="AL81" s="31">
        <f t="shared" si="33"/>
        <v>0</v>
      </c>
      <c r="AM81" s="60">
        <f t="shared" si="34"/>
        <v>0</v>
      </c>
      <c r="AN81" s="30"/>
      <c r="AO81" s="30"/>
      <c r="AP81" s="30"/>
      <c r="AQ81" s="32"/>
      <c r="AR81" s="60">
        <f t="shared" si="35"/>
        <v>850</v>
      </c>
      <c r="AS81" s="61">
        <f t="shared" si="36"/>
        <v>850</v>
      </c>
      <c r="AT81" s="61">
        <f t="shared" si="37"/>
        <v>0</v>
      </c>
      <c r="AU81" s="61">
        <f t="shared" si="38"/>
        <v>0</v>
      </c>
      <c r="AV81" s="62">
        <f t="shared" si="39"/>
        <v>0</v>
      </c>
      <c r="AW81" s="301">
        <f>AW82</f>
        <v>850</v>
      </c>
      <c r="AX81" s="51">
        <f t="shared" si="40"/>
        <v>100</v>
      </c>
    </row>
    <row r="82" spans="1:50" ht="50.25" customHeight="1">
      <c r="A82" s="80" t="s">
        <v>2</v>
      </c>
      <c r="B82" s="74">
        <v>903</v>
      </c>
      <c r="C82" s="74" t="s">
        <v>98</v>
      </c>
      <c r="D82" s="74" t="s">
        <v>110</v>
      </c>
      <c r="E82" s="88" t="s">
        <v>169</v>
      </c>
      <c r="F82" s="282"/>
      <c r="G82" s="29"/>
      <c r="H82" s="30"/>
      <c r="I82" s="30"/>
      <c r="J82" s="32"/>
      <c r="K82" s="75">
        <f t="shared" si="2"/>
        <v>800</v>
      </c>
      <c r="L82" s="30">
        <f>L83</f>
        <v>800</v>
      </c>
      <c r="M82" s="30"/>
      <c r="N82" s="31"/>
      <c r="O82" s="75">
        <f t="shared" si="17"/>
        <v>800</v>
      </c>
      <c r="P82" s="30">
        <f>P83</f>
        <v>800</v>
      </c>
      <c r="Q82" s="30">
        <f t="shared" si="27"/>
        <v>0</v>
      </c>
      <c r="R82" s="32">
        <f t="shared" si="27"/>
        <v>0</v>
      </c>
      <c r="S82" s="66">
        <f t="shared" si="30"/>
        <v>0</v>
      </c>
      <c r="T82" s="30">
        <f>T83+T84</f>
        <v>0</v>
      </c>
      <c r="U82" s="30"/>
      <c r="V82" s="30"/>
      <c r="W82" s="34"/>
      <c r="X82" s="76">
        <f t="shared" si="6"/>
        <v>800</v>
      </c>
      <c r="Y82" s="8">
        <f t="shared" si="19"/>
        <v>800</v>
      </c>
      <c r="Z82" s="8">
        <f t="shared" si="20"/>
        <v>0</v>
      </c>
      <c r="AA82" s="8">
        <f t="shared" si="21"/>
        <v>0</v>
      </c>
      <c r="AB82" s="35"/>
      <c r="AC82" s="58">
        <f t="shared" si="31"/>
        <v>50</v>
      </c>
      <c r="AD82" s="30">
        <f>AD84</f>
        <v>50</v>
      </c>
      <c r="AE82" s="30"/>
      <c r="AF82" s="30"/>
      <c r="AG82" s="31"/>
      <c r="AH82" s="29">
        <f t="shared" si="32"/>
        <v>850</v>
      </c>
      <c r="AI82" s="30">
        <f t="shared" si="33"/>
        <v>850</v>
      </c>
      <c r="AJ82" s="30">
        <f t="shared" si="33"/>
        <v>0</v>
      </c>
      <c r="AK82" s="30">
        <f t="shared" si="33"/>
        <v>0</v>
      </c>
      <c r="AL82" s="31">
        <f t="shared" si="33"/>
        <v>0</v>
      </c>
      <c r="AM82" s="60">
        <f t="shared" si="34"/>
        <v>0</v>
      </c>
      <c r="AN82" s="30"/>
      <c r="AO82" s="30"/>
      <c r="AP82" s="30"/>
      <c r="AQ82" s="32"/>
      <c r="AR82" s="60">
        <f t="shared" si="35"/>
        <v>850</v>
      </c>
      <c r="AS82" s="61">
        <f t="shared" si="36"/>
        <v>850</v>
      </c>
      <c r="AT82" s="61">
        <f t="shared" si="37"/>
        <v>0</v>
      </c>
      <c r="AU82" s="61">
        <f t="shared" si="38"/>
        <v>0</v>
      </c>
      <c r="AV82" s="62">
        <f t="shared" si="39"/>
        <v>0</v>
      </c>
      <c r="AW82" s="301">
        <f>AW84</f>
        <v>850</v>
      </c>
      <c r="AX82" s="51">
        <f t="shared" si="40"/>
        <v>100</v>
      </c>
    </row>
    <row r="83" spans="1:50" ht="30.75" hidden="1">
      <c r="A83" s="80" t="s">
        <v>170</v>
      </c>
      <c r="B83" s="74">
        <v>903</v>
      </c>
      <c r="C83" s="74" t="s">
        <v>98</v>
      </c>
      <c r="D83" s="74" t="s">
        <v>110</v>
      </c>
      <c r="E83" s="88" t="s">
        <v>169</v>
      </c>
      <c r="F83" s="282" t="s">
        <v>131</v>
      </c>
      <c r="G83" s="29"/>
      <c r="H83" s="30"/>
      <c r="I83" s="30"/>
      <c r="J83" s="32"/>
      <c r="K83" s="75">
        <f t="shared" si="2"/>
        <v>800</v>
      </c>
      <c r="L83" s="30">
        <v>800</v>
      </c>
      <c r="M83" s="30"/>
      <c r="N83" s="31"/>
      <c r="O83" s="75">
        <f t="shared" si="17"/>
        <v>800</v>
      </c>
      <c r="P83" s="30">
        <v>800</v>
      </c>
      <c r="Q83" s="30">
        <f t="shared" si="27"/>
        <v>0</v>
      </c>
      <c r="R83" s="32">
        <f t="shared" si="27"/>
        <v>0</v>
      </c>
      <c r="S83" s="66">
        <f t="shared" si="30"/>
        <v>-800</v>
      </c>
      <c r="T83" s="30">
        <v>-800</v>
      </c>
      <c r="U83" s="30"/>
      <c r="V83" s="30"/>
      <c r="W83" s="34"/>
      <c r="X83" s="76">
        <f t="shared" si="6"/>
        <v>0</v>
      </c>
      <c r="Y83" s="8">
        <f t="shared" si="19"/>
        <v>0</v>
      </c>
      <c r="Z83" s="8">
        <f t="shared" si="20"/>
        <v>0</v>
      </c>
      <c r="AA83" s="8">
        <f t="shared" si="21"/>
        <v>0</v>
      </c>
      <c r="AB83" s="35"/>
      <c r="AC83" s="58">
        <f t="shared" si="31"/>
        <v>0</v>
      </c>
      <c r="AD83" s="30"/>
      <c r="AE83" s="30"/>
      <c r="AF83" s="30"/>
      <c r="AG83" s="31"/>
      <c r="AH83" s="29">
        <f t="shared" si="32"/>
        <v>0</v>
      </c>
      <c r="AI83" s="30">
        <f t="shared" si="33"/>
        <v>0</v>
      </c>
      <c r="AJ83" s="30">
        <f t="shared" si="33"/>
        <v>0</v>
      </c>
      <c r="AK83" s="30">
        <f t="shared" si="33"/>
        <v>0</v>
      </c>
      <c r="AL83" s="31">
        <f t="shared" si="33"/>
        <v>0</v>
      </c>
      <c r="AM83" s="60">
        <f t="shared" si="34"/>
        <v>0</v>
      </c>
      <c r="AN83" s="30"/>
      <c r="AO83" s="30"/>
      <c r="AP83" s="30"/>
      <c r="AQ83" s="32"/>
      <c r="AR83" s="60">
        <f t="shared" si="35"/>
        <v>0</v>
      </c>
      <c r="AS83" s="61">
        <f t="shared" si="36"/>
        <v>0</v>
      </c>
      <c r="AT83" s="61">
        <f t="shared" si="37"/>
        <v>0</v>
      </c>
      <c r="AU83" s="61">
        <f t="shared" si="38"/>
        <v>0</v>
      </c>
      <c r="AV83" s="62">
        <f t="shared" si="39"/>
        <v>0</v>
      </c>
      <c r="AW83" s="51"/>
      <c r="AX83" s="51" t="e">
        <f t="shared" si="40"/>
        <v>#DIV/0!</v>
      </c>
    </row>
    <row r="84" spans="1:50" ht="30.75">
      <c r="A84" s="80" t="s">
        <v>103</v>
      </c>
      <c r="B84" s="74">
        <v>903</v>
      </c>
      <c r="C84" s="74" t="s">
        <v>98</v>
      </c>
      <c r="D84" s="74" t="s">
        <v>110</v>
      </c>
      <c r="E84" s="88" t="s">
        <v>169</v>
      </c>
      <c r="F84" s="282" t="s">
        <v>104</v>
      </c>
      <c r="G84" s="29"/>
      <c r="H84" s="30"/>
      <c r="I84" s="30"/>
      <c r="J84" s="32"/>
      <c r="K84" s="75"/>
      <c r="L84" s="30"/>
      <c r="M84" s="30"/>
      <c r="N84" s="31"/>
      <c r="O84" s="75"/>
      <c r="P84" s="30"/>
      <c r="Q84" s="30"/>
      <c r="R84" s="32"/>
      <c r="S84" s="66">
        <f t="shared" si="30"/>
        <v>800</v>
      </c>
      <c r="T84" s="30">
        <v>800</v>
      </c>
      <c r="U84" s="30"/>
      <c r="V84" s="30"/>
      <c r="W84" s="34"/>
      <c r="X84" s="76">
        <f t="shared" si="6"/>
        <v>800</v>
      </c>
      <c r="Y84" s="8">
        <f t="shared" si="19"/>
        <v>800</v>
      </c>
      <c r="Z84" s="8"/>
      <c r="AA84" s="8"/>
      <c r="AB84" s="35"/>
      <c r="AC84" s="58">
        <f t="shared" si="31"/>
        <v>50</v>
      </c>
      <c r="AD84" s="30">
        <f>прил1!AC91</f>
        <v>50</v>
      </c>
      <c r="AE84" s="30"/>
      <c r="AF84" s="30"/>
      <c r="AG84" s="31"/>
      <c r="AH84" s="29">
        <f t="shared" si="32"/>
        <v>850</v>
      </c>
      <c r="AI84" s="30">
        <f t="shared" si="33"/>
        <v>850</v>
      </c>
      <c r="AJ84" s="30">
        <f t="shared" si="33"/>
        <v>0</v>
      </c>
      <c r="AK84" s="30">
        <f t="shared" si="33"/>
        <v>0</v>
      </c>
      <c r="AL84" s="31">
        <f t="shared" si="33"/>
        <v>0</v>
      </c>
      <c r="AM84" s="60">
        <f t="shared" si="34"/>
        <v>0</v>
      </c>
      <c r="AN84" s="30"/>
      <c r="AO84" s="30"/>
      <c r="AP84" s="30"/>
      <c r="AQ84" s="32"/>
      <c r="AR84" s="60">
        <f t="shared" si="35"/>
        <v>850</v>
      </c>
      <c r="AS84" s="61">
        <f t="shared" si="36"/>
        <v>850</v>
      </c>
      <c r="AT84" s="61">
        <f t="shared" si="37"/>
        <v>0</v>
      </c>
      <c r="AU84" s="61">
        <f t="shared" si="38"/>
        <v>0</v>
      </c>
      <c r="AV84" s="62">
        <f t="shared" si="39"/>
        <v>0</v>
      </c>
      <c r="AW84" s="301">
        <f>прил1!AV91</f>
        <v>850</v>
      </c>
      <c r="AX84" s="51">
        <f t="shared" si="40"/>
        <v>100</v>
      </c>
    </row>
    <row r="85" spans="1:50" ht="15.75">
      <c r="A85" s="79" t="s">
        <v>171</v>
      </c>
      <c r="B85" s="12">
        <v>903</v>
      </c>
      <c r="C85" s="283" t="s">
        <v>98</v>
      </c>
      <c r="D85" s="71" t="s">
        <v>172</v>
      </c>
      <c r="E85" s="71"/>
      <c r="F85" s="281"/>
      <c r="G85" s="58">
        <f t="shared" si="16"/>
        <v>21221</v>
      </c>
      <c r="H85" s="63">
        <f>H86+H93</f>
        <v>9549.5</v>
      </c>
      <c r="I85" s="63"/>
      <c r="J85" s="65">
        <f>J86</f>
        <v>11671.5</v>
      </c>
      <c r="K85" s="58">
        <f t="shared" si="2"/>
        <v>-2000</v>
      </c>
      <c r="L85" s="63">
        <f>L86+L90+L93</f>
        <v>-2000</v>
      </c>
      <c r="M85" s="63">
        <f>M86+M93</f>
        <v>0</v>
      </c>
      <c r="N85" s="64">
        <f>N86+N90+N93</f>
        <v>0</v>
      </c>
      <c r="O85" s="58">
        <f t="shared" si="17"/>
        <v>19221</v>
      </c>
      <c r="P85" s="63">
        <f>P86+P90</f>
        <v>7549.5</v>
      </c>
      <c r="Q85" s="63">
        <f>Q86+Q90</f>
        <v>0</v>
      </c>
      <c r="R85" s="65">
        <f>R86+R90</f>
        <v>11671.5</v>
      </c>
      <c r="S85" s="72">
        <f t="shared" si="30"/>
        <v>0</v>
      </c>
      <c r="T85" s="63">
        <f>T86+T90+T93</f>
        <v>0</v>
      </c>
      <c r="U85" s="63"/>
      <c r="V85" s="63"/>
      <c r="W85" s="67"/>
      <c r="X85" s="59">
        <f t="shared" si="6"/>
        <v>19221</v>
      </c>
      <c r="Y85" s="63">
        <f t="shared" si="19"/>
        <v>7549.5</v>
      </c>
      <c r="Z85" s="63">
        <f t="shared" si="20"/>
        <v>0</v>
      </c>
      <c r="AA85" s="63">
        <f t="shared" si="21"/>
        <v>11671.5</v>
      </c>
      <c r="AB85" s="35"/>
      <c r="AC85" s="58">
        <f t="shared" si="31"/>
        <v>2000</v>
      </c>
      <c r="AD85" s="63">
        <f>AD90+AD93</f>
        <v>2000</v>
      </c>
      <c r="AE85" s="63"/>
      <c r="AF85" s="63"/>
      <c r="AG85" s="64"/>
      <c r="AH85" s="58">
        <f t="shared" si="32"/>
        <v>21221</v>
      </c>
      <c r="AI85" s="63">
        <f t="shared" si="33"/>
        <v>9549.5</v>
      </c>
      <c r="AJ85" s="63">
        <f t="shared" si="33"/>
        <v>0</v>
      </c>
      <c r="AK85" s="63">
        <f t="shared" si="33"/>
        <v>11671.5</v>
      </c>
      <c r="AL85" s="64">
        <f t="shared" si="33"/>
        <v>0</v>
      </c>
      <c r="AM85" s="60">
        <f t="shared" si="34"/>
        <v>250</v>
      </c>
      <c r="AN85" s="30">
        <f>AN90+AN93</f>
        <v>250</v>
      </c>
      <c r="AO85" s="30"/>
      <c r="AP85" s="30"/>
      <c r="AQ85" s="32"/>
      <c r="AR85" s="60">
        <f t="shared" si="35"/>
        <v>21471</v>
      </c>
      <c r="AS85" s="68">
        <f t="shared" si="36"/>
        <v>9799.5</v>
      </c>
      <c r="AT85" s="68">
        <f t="shared" si="37"/>
        <v>0</v>
      </c>
      <c r="AU85" s="68">
        <f t="shared" si="38"/>
        <v>11671.5</v>
      </c>
      <c r="AV85" s="69">
        <f t="shared" si="39"/>
        <v>0</v>
      </c>
      <c r="AW85" s="300">
        <f>AW90+AW93</f>
        <v>21470.6</v>
      </c>
      <c r="AX85" s="155">
        <f t="shared" si="40"/>
        <v>99.99813702202971</v>
      </c>
    </row>
    <row r="86" spans="1:50" ht="0.75" customHeight="1">
      <c r="A86" s="80" t="s">
        <v>171</v>
      </c>
      <c r="B86" s="27">
        <v>903</v>
      </c>
      <c r="C86" s="88" t="s">
        <v>98</v>
      </c>
      <c r="D86" s="74" t="s">
        <v>172</v>
      </c>
      <c r="E86" s="74" t="s">
        <v>173</v>
      </c>
      <c r="F86" s="282"/>
      <c r="G86" s="29">
        <f t="shared" si="16"/>
        <v>12840</v>
      </c>
      <c r="H86" s="30">
        <f>H87</f>
        <v>1168.5</v>
      </c>
      <c r="I86" s="30"/>
      <c r="J86" s="32">
        <f>J87</f>
        <v>11671.5</v>
      </c>
      <c r="K86" s="75">
        <f t="shared" si="2"/>
        <v>-6457.7</v>
      </c>
      <c r="L86" s="30">
        <f aca="true" t="shared" si="41" ref="L86:N92">P86-H86</f>
        <v>5213.8</v>
      </c>
      <c r="M86" s="30">
        <f t="shared" si="41"/>
        <v>0</v>
      </c>
      <c r="N86" s="30">
        <f t="shared" si="41"/>
        <v>-11671.5</v>
      </c>
      <c r="O86" s="75">
        <f t="shared" si="17"/>
        <v>6382.3</v>
      </c>
      <c r="P86" s="30">
        <f aca="true" t="shared" si="42" ref="P86:R88">P87</f>
        <v>6382.3</v>
      </c>
      <c r="Q86" s="30">
        <f t="shared" si="42"/>
        <v>0</v>
      </c>
      <c r="R86" s="32">
        <f t="shared" si="42"/>
        <v>0</v>
      </c>
      <c r="S86" s="66">
        <f t="shared" si="30"/>
        <v>-6382.3</v>
      </c>
      <c r="T86" s="30">
        <f>T87</f>
        <v>-6382.3</v>
      </c>
      <c r="U86" s="30"/>
      <c r="V86" s="30"/>
      <c r="W86" s="34"/>
      <c r="X86" s="76">
        <f t="shared" si="6"/>
        <v>0</v>
      </c>
      <c r="Y86" s="8">
        <f t="shared" si="19"/>
        <v>0</v>
      </c>
      <c r="Z86" s="8">
        <f t="shared" si="20"/>
        <v>0</v>
      </c>
      <c r="AA86" s="8">
        <f t="shared" si="21"/>
        <v>0</v>
      </c>
      <c r="AB86" s="35"/>
      <c r="AC86" s="58">
        <f t="shared" si="31"/>
        <v>0</v>
      </c>
      <c r="AD86" s="30"/>
      <c r="AE86" s="30"/>
      <c r="AF86" s="30"/>
      <c r="AG86" s="31"/>
      <c r="AH86" s="29">
        <f t="shared" si="32"/>
        <v>0</v>
      </c>
      <c r="AI86" s="30">
        <f t="shared" si="33"/>
        <v>0</v>
      </c>
      <c r="AJ86" s="30">
        <f t="shared" si="33"/>
        <v>0</v>
      </c>
      <c r="AK86" s="30">
        <f t="shared" si="33"/>
        <v>0</v>
      </c>
      <c r="AL86" s="31">
        <f t="shared" si="33"/>
        <v>0</v>
      </c>
      <c r="AM86" s="60">
        <f t="shared" si="34"/>
        <v>0</v>
      </c>
      <c r="AN86" s="30"/>
      <c r="AO86" s="30"/>
      <c r="AP86" s="30"/>
      <c r="AQ86" s="32"/>
      <c r="AR86" s="60">
        <f t="shared" si="35"/>
        <v>0</v>
      </c>
      <c r="AS86" s="61">
        <f t="shared" si="36"/>
        <v>0</v>
      </c>
      <c r="AT86" s="61">
        <f t="shared" si="37"/>
        <v>0</v>
      </c>
      <c r="AU86" s="61">
        <f t="shared" si="38"/>
        <v>0</v>
      </c>
      <c r="AV86" s="62">
        <f t="shared" si="39"/>
        <v>0</v>
      </c>
      <c r="AW86" s="51"/>
      <c r="AX86" s="51" t="e">
        <f t="shared" si="40"/>
        <v>#DIV/0!</v>
      </c>
    </row>
    <row r="87" spans="1:50" ht="15.75" hidden="1">
      <c r="A87" s="80" t="s">
        <v>174</v>
      </c>
      <c r="B87" s="27">
        <v>903</v>
      </c>
      <c r="C87" s="88" t="s">
        <v>98</v>
      </c>
      <c r="D87" s="74" t="s">
        <v>172</v>
      </c>
      <c r="E87" s="74" t="s">
        <v>175</v>
      </c>
      <c r="F87" s="282"/>
      <c r="G87" s="29">
        <f t="shared" si="16"/>
        <v>12840</v>
      </c>
      <c r="H87" s="30">
        <f>H88</f>
        <v>1168.5</v>
      </c>
      <c r="I87" s="30"/>
      <c r="J87" s="32">
        <f>J88</f>
        <v>11671.5</v>
      </c>
      <c r="K87" s="75">
        <f t="shared" si="2"/>
        <v>-6457.7</v>
      </c>
      <c r="L87" s="30">
        <f t="shared" si="41"/>
        <v>5213.8</v>
      </c>
      <c r="M87" s="30">
        <f t="shared" si="41"/>
        <v>0</v>
      </c>
      <c r="N87" s="30">
        <f t="shared" si="41"/>
        <v>-11671.5</v>
      </c>
      <c r="O87" s="75">
        <f t="shared" si="17"/>
        <v>6382.3</v>
      </c>
      <c r="P87" s="30">
        <f t="shared" si="42"/>
        <v>6382.3</v>
      </c>
      <c r="Q87" s="30">
        <f t="shared" si="42"/>
        <v>0</v>
      </c>
      <c r="R87" s="32">
        <f t="shared" si="42"/>
        <v>0</v>
      </c>
      <c r="S87" s="66">
        <f aca="true" t="shared" si="43" ref="S87:S94">SUM(T87:W87)</f>
        <v>-6382.3</v>
      </c>
      <c r="T87" s="30">
        <f>T88</f>
        <v>-6382.3</v>
      </c>
      <c r="U87" s="30"/>
      <c r="V87" s="30"/>
      <c r="W87" s="34"/>
      <c r="X87" s="76">
        <f t="shared" si="6"/>
        <v>0</v>
      </c>
      <c r="Y87" s="8">
        <f t="shared" si="19"/>
        <v>0</v>
      </c>
      <c r="Z87" s="8">
        <f t="shared" si="20"/>
        <v>0</v>
      </c>
      <c r="AA87" s="8">
        <f t="shared" si="21"/>
        <v>0</v>
      </c>
      <c r="AB87" s="35"/>
      <c r="AC87" s="58">
        <f t="shared" si="31"/>
        <v>0</v>
      </c>
      <c r="AD87" s="30"/>
      <c r="AE87" s="30"/>
      <c r="AF87" s="30"/>
      <c r="AG87" s="31"/>
      <c r="AH87" s="29">
        <f t="shared" si="32"/>
        <v>0</v>
      </c>
      <c r="AI87" s="30">
        <f t="shared" si="33"/>
        <v>0</v>
      </c>
      <c r="AJ87" s="30">
        <f t="shared" si="33"/>
        <v>0</v>
      </c>
      <c r="AK87" s="30">
        <f t="shared" si="33"/>
        <v>0</v>
      </c>
      <c r="AL87" s="31">
        <f t="shared" si="33"/>
        <v>0</v>
      </c>
      <c r="AM87" s="60">
        <f t="shared" si="34"/>
        <v>0</v>
      </c>
      <c r="AN87" s="30"/>
      <c r="AO87" s="30"/>
      <c r="AP87" s="30"/>
      <c r="AQ87" s="32"/>
      <c r="AR87" s="60">
        <f t="shared" si="35"/>
        <v>0</v>
      </c>
      <c r="AS87" s="61">
        <f t="shared" si="36"/>
        <v>0</v>
      </c>
      <c r="AT87" s="61">
        <f t="shared" si="37"/>
        <v>0</v>
      </c>
      <c r="AU87" s="61">
        <f t="shared" si="38"/>
        <v>0</v>
      </c>
      <c r="AV87" s="62">
        <f t="shared" si="39"/>
        <v>0</v>
      </c>
      <c r="AW87" s="51"/>
      <c r="AX87" s="51" t="e">
        <f t="shared" si="40"/>
        <v>#DIV/0!</v>
      </c>
    </row>
    <row r="88" spans="1:50" ht="30.75" hidden="1">
      <c r="A88" s="80" t="s">
        <v>3</v>
      </c>
      <c r="B88" s="27">
        <v>903</v>
      </c>
      <c r="C88" s="88" t="s">
        <v>98</v>
      </c>
      <c r="D88" s="74" t="s">
        <v>172</v>
      </c>
      <c r="E88" s="74" t="s">
        <v>177</v>
      </c>
      <c r="F88" s="282"/>
      <c r="G88" s="29">
        <f t="shared" si="16"/>
        <v>12840</v>
      </c>
      <c r="H88" s="30">
        <f>H89</f>
        <v>1168.5</v>
      </c>
      <c r="I88" s="30"/>
      <c r="J88" s="32">
        <f>J89</f>
        <v>11671.5</v>
      </c>
      <c r="K88" s="75">
        <f t="shared" si="2"/>
        <v>-6457.7</v>
      </c>
      <c r="L88" s="30">
        <f t="shared" si="41"/>
        <v>5213.8</v>
      </c>
      <c r="M88" s="30">
        <f t="shared" si="41"/>
        <v>0</v>
      </c>
      <c r="N88" s="30">
        <f t="shared" si="41"/>
        <v>-11671.5</v>
      </c>
      <c r="O88" s="75">
        <f t="shared" si="17"/>
        <v>6382.3</v>
      </c>
      <c r="P88" s="30">
        <f t="shared" si="42"/>
        <v>6382.3</v>
      </c>
      <c r="Q88" s="30">
        <f t="shared" si="42"/>
        <v>0</v>
      </c>
      <c r="R88" s="32">
        <f t="shared" si="42"/>
        <v>0</v>
      </c>
      <c r="S88" s="66">
        <f t="shared" si="43"/>
        <v>-6382.3</v>
      </c>
      <c r="T88" s="30">
        <f>T89</f>
        <v>-6382.3</v>
      </c>
      <c r="U88" s="30"/>
      <c r="V88" s="30"/>
      <c r="W88" s="34"/>
      <c r="X88" s="76">
        <f t="shared" si="6"/>
        <v>0</v>
      </c>
      <c r="Y88" s="8">
        <f t="shared" si="19"/>
        <v>0</v>
      </c>
      <c r="Z88" s="8">
        <f t="shared" si="20"/>
        <v>0</v>
      </c>
      <c r="AA88" s="8">
        <f t="shared" si="21"/>
        <v>0</v>
      </c>
      <c r="AB88" s="35"/>
      <c r="AC88" s="58">
        <f t="shared" si="31"/>
        <v>0</v>
      </c>
      <c r="AD88" s="30"/>
      <c r="AE88" s="30"/>
      <c r="AF88" s="30"/>
      <c r="AG88" s="31"/>
      <c r="AH88" s="29">
        <f t="shared" si="32"/>
        <v>0</v>
      </c>
      <c r="AI88" s="30">
        <f t="shared" si="33"/>
        <v>0</v>
      </c>
      <c r="AJ88" s="30">
        <f t="shared" si="33"/>
        <v>0</v>
      </c>
      <c r="AK88" s="30">
        <f t="shared" si="33"/>
        <v>0</v>
      </c>
      <c r="AL88" s="31">
        <f t="shared" si="33"/>
        <v>0</v>
      </c>
      <c r="AM88" s="60">
        <f t="shared" si="34"/>
        <v>0</v>
      </c>
      <c r="AN88" s="30"/>
      <c r="AO88" s="30"/>
      <c r="AP88" s="30"/>
      <c r="AQ88" s="32"/>
      <c r="AR88" s="60">
        <f t="shared" si="35"/>
        <v>0</v>
      </c>
      <c r="AS88" s="61">
        <f t="shared" si="36"/>
        <v>0</v>
      </c>
      <c r="AT88" s="61">
        <f t="shared" si="37"/>
        <v>0</v>
      </c>
      <c r="AU88" s="61">
        <f t="shared" si="38"/>
        <v>0</v>
      </c>
      <c r="AV88" s="62">
        <f t="shared" si="39"/>
        <v>0</v>
      </c>
      <c r="AW88" s="51"/>
      <c r="AX88" s="51" t="e">
        <f t="shared" si="40"/>
        <v>#DIV/0!</v>
      </c>
    </row>
    <row r="89" spans="1:50" ht="15.75" hidden="1">
      <c r="A89" s="80" t="s">
        <v>154</v>
      </c>
      <c r="B89" s="27">
        <v>903</v>
      </c>
      <c r="C89" s="88" t="s">
        <v>98</v>
      </c>
      <c r="D89" s="74" t="s">
        <v>172</v>
      </c>
      <c r="E89" s="74" t="s">
        <v>177</v>
      </c>
      <c r="F89" s="282" t="s">
        <v>155</v>
      </c>
      <c r="G89" s="29">
        <f t="shared" si="16"/>
        <v>12840</v>
      </c>
      <c r="H89" s="30">
        <v>1168.5</v>
      </c>
      <c r="I89" s="30"/>
      <c r="J89" s="32">
        <v>11671.5</v>
      </c>
      <c r="K89" s="75">
        <f t="shared" si="2"/>
        <v>-6457.7</v>
      </c>
      <c r="L89" s="30">
        <f t="shared" si="41"/>
        <v>5213.8</v>
      </c>
      <c r="M89" s="30">
        <f t="shared" si="41"/>
        <v>0</v>
      </c>
      <c r="N89" s="30">
        <f t="shared" si="41"/>
        <v>-11671.5</v>
      </c>
      <c r="O89" s="75">
        <f t="shared" si="17"/>
        <v>6382.3</v>
      </c>
      <c r="P89" s="30">
        <v>6382.3</v>
      </c>
      <c r="Q89" s="30">
        <f aca="true" t="shared" si="44" ref="Q89:Q101">I89</f>
        <v>0</v>
      </c>
      <c r="R89" s="32"/>
      <c r="S89" s="66">
        <f t="shared" si="43"/>
        <v>-6382.3</v>
      </c>
      <c r="T89" s="30">
        <v>-6382.3</v>
      </c>
      <c r="U89" s="30"/>
      <c r="V89" s="30"/>
      <c r="W89" s="34"/>
      <c r="X89" s="76">
        <f t="shared" si="6"/>
        <v>0</v>
      </c>
      <c r="Y89" s="8">
        <f t="shared" si="19"/>
        <v>0</v>
      </c>
      <c r="Z89" s="8">
        <f t="shared" si="20"/>
        <v>0</v>
      </c>
      <c r="AA89" s="8">
        <f t="shared" si="21"/>
        <v>0</v>
      </c>
      <c r="AB89" s="35"/>
      <c r="AC89" s="58">
        <f t="shared" si="31"/>
        <v>0</v>
      </c>
      <c r="AD89" s="30"/>
      <c r="AE89" s="30"/>
      <c r="AF89" s="30"/>
      <c r="AG89" s="31"/>
      <c r="AH89" s="29">
        <f t="shared" si="32"/>
        <v>0</v>
      </c>
      <c r="AI89" s="30">
        <f t="shared" si="33"/>
        <v>0</v>
      </c>
      <c r="AJ89" s="30">
        <f t="shared" si="33"/>
        <v>0</v>
      </c>
      <c r="AK89" s="30">
        <f t="shared" si="33"/>
        <v>0</v>
      </c>
      <c r="AL89" s="31">
        <f t="shared" si="33"/>
        <v>0</v>
      </c>
      <c r="AM89" s="60">
        <f t="shared" si="34"/>
        <v>0</v>
      </c>
      <c r="AN89" s="30"/>
      <c r="AO89" s="30"/>
      <c r="AP89" s="30"/>
      <c r="AQ89" s="32"/>
      <c r="AR89" s="60">
        <f t="shared" si="35"/>
        <v>0</v>
      </c>
      <c r="AS89" s="61">
        <f t="shared" si="36"/>
        <v>0</v>
      </c>
      <c r="AT89" s="61">
        <f t="shared" si="37"/>
        <v>0</v>
      </c>
      <c r="AU89" s="61">
        <f t="shared" si="38"/>
        <v>0</v>
      </c>
      <c r="AV89" s="62">
        <f t="shared" si="39"/>
        <v>0</v>
      </c>
      <c r="AW89" s="51"/>
      <c r="AX89" s="51" t="e">
        <f t="shared" si="40"/>
        <v>#DIV/0!</v>
      </c>
    </row>
    <row r="90" spans="1:50" ht="19.5" customHeight="1">
      <c r="A90" s="80" t="s">
        <v>180</v>
      </c>
      <c r="B90" s="27">
        <v>903</v>
      </c>
      <c r="C90" s="88" t="s">
        <v>98</v>
      </c>
      <c r="D90" s="74" t="s">
        <v>172</v>
      </c>
      <c r="E90" s="74" t="s">
        <v>181</v>
      </c>
      <c r="F90" s="282"/>
      <c r="G90" s="29"/>
      <c r="H90" s="30"/>
      <c r="I90" s="30"/>
      <c r="J90" s="32"/>
      <c r="K90" s="75">
        <f t="shared" si="2"/>
        <v>12838.7</v>
      </c>
      <c r="L90" s="30">
        <f t="shared" si="41"/>
        <v>1167.2</v>
      </c>
      <c r="M90" s="30">
        <f t="shared" si="41"/>
        <v>0</v>
      </c>
      <c r="N90" s="30">
        <f t="shared" si="41"/>
        <v>11671.5</v>
      </c>
      <c r="O90" s="75">
        <f t="shared" si="17"/>
        <v>12838.7</v>
      </c>
      <c r="P90" s="30">
        <f>P91</f>
        <v>1167.2</v>
      </c>
      <c r="Q90" s="30">
        <f t="shared" si="44"/>
        <v>0</v>
      </c>
      <c r="R90" s="32">
        <f>R91</f>
        <v>11671.5</v>
      </c>
      <c r="S90" s="66">
        <f t="shared" si="43"/>
        <v>0</v>
      </c>
      <c r="T90" s="30"/>
      <c r="U90" s="30"/>
      <c r="V90" s="30"/>
      <c r="W90" s="34"/>
      <c r="X90" s="76">
        <f t="shared" si="6"/>
        <v>12838.7</v>
      </c>
      <c r="Y90" s="8">
        <f t="shared" si="19"/>
        <v>1167.2</v>
      </c>
      <c r="Z90" s="8">
        <f t="shared" si="20"/>
        <v>0</v>
      </c>
      <c r="AA90" s="8">
        <f t="shared" si="21"/>
        <v>11671.5</v>
      </c>
      <c r="AB90" s="35"/>
      <c r="AC90" s="58">
        <f t="shared" si="31"/>
        <v>3.89</v>
      </c>
      <c r="AD90" s="30">
        <f>AD91</f>
        <v>3.89</v>
      </c>
      <c r="AE90" s="30"/>
      <c r="AF90" s="30"/>
      <c r="AG90" s="31"/>
      <c r="AH90" s="29">
        <f t="shared" si="32"/>
        <v>12842.59</v>
      </c>
      <c r="AI90" s="30">
        <f t="shared" si="33"/>
        <v>1171.0900000000001</v>
      </c>
      <c r="AJ90" s="30">
        <f t="shared" si="33"/>
        <v>0</v>
      </c>
      <c r="AK90" s="30">
        <f t="shared" si="33"/>
        <v>11671.5</v>
      </c>
      <c r="AL90" s="31">
        <f t="shared" si="33"/>
        <v>0</v>
      </c>
      <c r="AM90" s="60">
        <f t="shared" si="34"/>
        <v>47.83</v>
      </c>
      <c r="AN90" s="30">
        <f>AN91</f>
        <v>47.83</v>
      </c>
      <c r="AO90" s="30"/>
      <c r="AP90" s="30"/>
      <c r="AQ90" s="32"/>
      <c r="AR90" s="60">
        <f t="shared" si="35"/>
        <v>12890.42</v>
      </c>
      <c r="AS90" s="61">
        <f t="shared" si="36"/>
        <v>1218.92</v>
      </c>
      <c r="AT90" s="61">
        <f t="shared" si="37"/>
        <v>0</v>
      </c>
      <c r="AU90" s="61">
        <f t="shared" si="38"/>
        <v>11671.5</v>
      </c>
      <c r="AV90" s="62">
        <f t="shared" si="39"/>
        <v>0</v>
      </c>
      <c r="AW90" s="301">
        <f>AW91</f>
        <v>12890.5</v>
      </c>
      <c r="AX90" s="51">
        <f t="shared" si="40"/>
        <v>100.00062061593027</v>
      </c>
    </row>
    <row r="91" spans="1:50" ht="66" customHeight="1">
      <c r="A91" s="80" t="s">
        <v>182</v>
      </c>
      <c r="B91" s="27">
        <v>903</v>
      </c>
      <c r="C91" s="88" t="s">
        <v>98</v>
      </c>
      <c r="D91" s="74" t="s">
        <v>172</v>
      </c>
      <c r="E91" s="74" t="s">
        <v>183</v>
      </c>
      <c r="F91" s="282"/>
      <c r="G91" s="29"/>
      <c r="H91" s="30"/>
      <c r="I91" s="30"/>
      <c r="J91" s="32"/>
      <c r="K91" s="75">
        <f t="shared" si="2"/>
        <v>12838.7</v>
      </c>
      <c r="L91" s="30">
        <f t="shared" si="41"/>
        <v>1167.2</v>
      </c>
      <c r="M91" s="30">
        <f t="shared" si="41"/>
        <v>0</v>
      </c>
      <c r="N91" s="30">
        <f t="shared" si="41"/>
        <v>11671.5</v>
      </c>
      <c r="O91" s="75">
        <f t="shared" si="17"/>
        <v>12838.7</v>
      </c>
      <c r="P91" s="30">
        <f>P92</f>
        <v>1167.2</v>
      </c>
      <c r="Q91" s="30">
        <f t="shared" si="44"/>
        <v>0</v>
      </c>
      <c r="R91" s="32">
        <f>R92</f>
        <v>11671.5</v>
      </c>
      <c r="S91" s="66">
        <f t="shared" si="43"/>
        <v>0</v>
      </c>
      <c r="T91" s="30"/>
      <c r="U91" s="30"/>
      <c r="V91" s="30"/>
      <c r="W91" s="34"/>
      <c r="X91" s="76">
        <f t="shared" si="6"/>
        <v>12838.7</v>
      </c>
      <c r="Y91" s="8">
        <f t="shared" si="19"/>
        <v>1167.2</v>
      </c>
      <c r="Z91" s="8">
        <f t="shared" si="20"/>
        <v>0</v>
      </c>
      <c r="AA91" s="8">
        <f t="shared" si="21"/>
        <v>11671.5</v>
      </c>
      <c r="AB91" s="35"/>
      <c r="AC91" s="58">
        <f t="shared" si="31"/>
        <v>3.89</v>
      </c>
      <c r="AD91" s="30">
        <f>AD92</f>
        <v>3.89</v>
      </c>
      <c r="AE91" s="30"/>
      <c r="AF91" s="30"/>
      <c r="AG91" s="31"/>
      <c r="AH91" s="29">
        <f t="shared" si="32"/>
        <v>12842.59</v>
      </c>
      <c r="AI91" s="30">
        <f t="shared" si="33"/>
        <v>1171.0900000000001</v>
      </c>
      <c r="AJ91" s="30">
        <f t="shared" si="33"/>
        <v>0</v>
      </c>
      <c r="AK91" s="30">
        <f t="shared" si="33"/>
        <v>11671.5</v>
      </c>
      <c r="AL91" s="31">
        <f t="shared" si="33"/>
        <v>0</v>
      </c>
      <c r="AM91" s="60">
        <f t="shared" si="34"/>
        <v>47.83</v>
      </c>
      <c r="AN91" s="30">
        <f>AN92</f>
        <v>47.83</v>
      </c>
      <c r="AO91" s="30"/>
      <c r="AP91" s="30"/>
      <c r="AQ91" s="32"/>
      <c r="AR91" s="60">
        <f t="shared" si="35"/>
        <v>12890.42</v>
      </c>
      <c r="AS91" s="61">
        <f t="shared" si="36"/>
        <v>1218.92</v>
      </c>
      <c r="AT91" s="61">
        <f t="shared" si="37"/>
        <v>0</v>
      </c>
      <c r="AU91" s="61">
        <f t="shared" si="38"/>
        <v>11671.5</v>
      </c>
      <c r="AV91" s="62">
        <f t="shared" si="39"/>
        <v>0</v>
      </c>
      <c r="AW91" s="301">
        <f>AW92</f>
        <v>12890.5</v>
      </c>
      <c r="AX91" s="51">
        <f t="shared" si="40"/>
        <v>100.00062061593027</v>
      </c>
    </row>
    <row r="92" spans="1:50" ht="30.75">
      <c r="A92" s="80" t="s">
        <v>184</v>
      </c>
      <c r="B92" s="27">
        <v>903</v>
      </c>
      <c r="C92" s="88" t="s">
        <v>98</v>
      </c>
      <c r="D92" s="74" t="s">
        <v>172</v>
      </c>
      <c r="E92" s="74" t="s">
        <v>183</v>
      </c>
      <c r="F92" s="282" t="s">
        <v>185</v>
      </c>
      <c r="G92" s="29"/>
      <c r="H92" s="30"/>
      <c r="I92" s="30"/>
      <c r="J92" s="32"/>
      <c r="K92" s="75">
        <f t="shared" si="2"/>
        <v>12838.7</v>
      </c>
      <c r="L92" s="30">
        <f t="shared" si="41"/>
        <v>1167.2</v>
      </c>
      <c r="M92" s="30">
        <f t="shared" si="41"/>
        <v>0</v>
      </c>
      <c r="N92" s="30">
        <f t="shared" si="41"/>
        <v>11671.5</v>
      </c>
      <c r="O92" s="75">
        <f t="shared" si="17"/>
        <v>12838.7</v>
      </c>
      <c r="P92" s="30">
        <v>1167.2</v>
      </c>
      <c r="Q92" s="30">
        <f t="shared" si="44"/>
        <v>0</v>
      </c>
      <c r="R92" s="32">
        <v>11671.5</v>
      </c>
      <c r="S92" s="66">
        <f t="shared" si="43"/>
        <v>0</v>
      </c>
      <c r="T92" s="30"/>
      <c r="U92" s="30"/>
      <c r="V92" s="30"/>
      <c r="W92" s="34"/>
      <c r="X92" s="76">
        <f t="shared" si="6"/>
        <v>12838.7</v>
      </c>
      <c r="Y92" s="8">
        <f t="shared" si="19"/>
        <v>1167.2</v>
      </c>
      <c r="Z92" s="8">
        <f t="shared" si="20"/>
        <v>0</v>
      </c>
      <c r="AA92" s="8">
        <f t="shared" si="21"/>
        <v>11671.5</v>
      </c>
      <c r="AB92" s="35"/>
      <c r="AC92" s="58">
        <f t="shared" si="31"/>
        <v>3.89</v>
      </c>
      <c r="AD92" s="30">
        <f>прил1!AC99</f>
        <v>3.89</v>
      </c>
      <c r="AE92" s="30"/>
      <c r="AF92" s="30"/>
      <c r="AG92" s="31"/>
      <c r="AH92" s="29">
        <f t="shared" si="32"/>
        <v>12842.59</v>
      </c>
      <c r="AI92" s="30">
        <f t="shared" si="33"/>
        <v>1171.0900000000001</v>
      </c>
      <c r="AJ92" s="30">
        <f t="shared" si="33"/>
        <v>0</v>
      </c>
      <c r="AK92" s="30">
        <f t="shared" si="33"/>
        <v>11671.5</v>
      </c>
      <c r="AL92" s="31">
        <f t="shared" si="33"/>
        <v>0</v>
      </c>
      <c r="AM92" s="60">
        <f t="shared" si="34"/>
        <v>47.83</v>
      </c>
      <c r="AN92" s="30">
        <v>47.83</v>
      </c>
      <c r="AO92" s="30"/>
      <c r="AP92" s="30"/>
      <c r="AQ92" s="32"/>
      <c r="AR92" s="60">
        <f t="shared" si="35"/>
        <v>12890.42</v>
      </c>
      <c r="AS92" s="61">
        <f t="shared" si="36"/>
        <v>1218.92</v>
      </c>
      <c r="AT92" s="61">
        <f t="shared" si="37"/>
        <v>0</v>
      </c>
      <c r="AU92" s="61">
        <f t="shared" si="38"/>
        <v>11671.5</v>
      </c>
      <c r="AV92" s="62">
        <f t="shared" si="39"/>
        <v>0</v>
      </c>
      <c r="AW92" s="301">
        <f>прил1!AV99</f>
        <v>12890.5</v>
      </c>
      <c r="AX92" s="51">
        <f t="shared" si="40"/>
        <v>100.00062061593027</v>
      </c>
    </row>
    <row r="93" spans="1:50" ht="30.75">
      <c r="A93" s="80" t="s">
        <v>140</v>
      </c>
      <c r="B93" s="27">
        <v>903</v>
      </c>
      <c r="C93" s="88" t="s">
        <v>98</v>
      </c>
      <c r="D93" s="74" t="s">
        <v>172</v>
      </c>
      <c r="E93" s="83" t="s">
        <v>142</v>
      </c>
      <c r="F93" s="282"/>
      <c r="G93" s="29">
        <f t="shared" si="16"/>
        <v>8381</v>
      </c>
      <c r="H93" s="30">
        <f>H94</f>
        <v>8381</v>
      </c>
      <c r="I93" s="30"/>
      <c r="J93" s="32"/>
      <c r="K93" s="75">
        <f t="shared" si="2"/>
        <v>-8381</v>
      </c>
      <c r="L93" s="30">
        <f>L94</f>
        <v>-8381</v>
      </c>
      <c r="M93" s="30"/>
      <c r="N93" s="31"/>
      <c r="O93" s="75">
        <f t="shared" si="17"/>
        <v>0</v>
      </c>
      <c r="P93" s="30">
        <f>H93+L93</f>
        <v>0</v>
      </c>
      <c r="Q93" s="30">
        <f t="shared" si="44"/>
        <v>0</v>
      </c>
      <c r="R93" s="32">
        <f aca="true" t="shared" si="45" ref="R93:R101">J93</f>
        <v>0</v>
      </c>
      <c r="S93" s="66">
        <f t="shared" si="43"/>
        <v>6382.3</v>
      </c>
      <c r="T93" s="30">
        <f>T94</f>
        <v>6382.3</v>
      </c>
      <c r="U93" s="30"/>
      <c r="V93" s="30"/>
      <c r="W93" s="34"/>
      <c r="X93" s="76">
        <f aca="true" t="shared" si="46" ref="X93:X161">SUM(Y93:AB93)</f>
        <v>6382.3</v>
      </c>
      <c r="Y93" s="8">
        <f t="shared" si="19"/>
        <v>6382.3</v>
      </c>
      <c r="Z93" s="8">
        <f t="shared" si="20"/>
        <v>0</v>
      </c>
      <c r="AA93" s="8">
        <f t="shared" si="21"/>
        <v>0</v>
      </c>
      <c r="AB93" s="35"/>
      <c r="AC93" s="58">
        <f t="shared" si="31"/>
        <v>1996.11</v>
      </c>
      <c r="AD93" s="30">
        <f>AD94</f>
        <v>1996.11</v>
      </c>
      <c r="AE93" s="30"/>
      <c r="AF93" s="30"/>
      <c r="AG93" s="31"/>
      <c r="AH93" s="29">
        <f t="shared" si="32"/>
        <v>8378.41</v>
      </c>
      <c r="AI93" s="30">
        <f t="shared" si="33"/>
        <v>8378.41</v>
      </c>
      <c r="AJ93" s="30">
        <f t="shared" si="33"/>
        <v>0</v>
      </c>
      <c r="AK93" s="30">
        <f t="shared" si="33"/>
        <v>0</v>
      </c>
      <c r="AL93" s="31">
        <f t="shared" si="33"/>
        <v>0</v>
      </c>
      <c r="AM93" s="60">
        <f t="shared" si="34"/>
        <v>202.17</v>
      </c>
      <c r="AN93" s="30">
        <f>AN94</f>
        <v>202.17</v>
      </c>
      <c r="AO93" s="30"/>
      <c r="AP93" s="30"/>
      <c r="AQ93" s="32"/>
      <c r="AR93" s="60">
        <f t="shared" si="35"/>
        <v>8580.58</v>
      </c>
      <c r="AS93" s="61">
        <f t="shared" si="36"/>
        <v>8580.58</v>
      </c>
      <c r="AT93" s="61">
        <f t="shared" si="37"/>
        <v>0</v>
      </c>
      <c r="AU93" s="61">
        <f t="shared" si="38"/>
        <v>0</v>
      </c>
      <c r="AV93" s="62">
        <f t="shared" si="39"/>
        <v>0</v>
      </c>
      <c r="AW93" s="301">
        <f>AW94</f>
        <v>8580.1</v>
      </c>
      <c r="AX93" s="51">
        <f t="shared" si="40"/>
        <v>99.99440597255665</v>
      </c>
    </row>
    <row r="94" spans="1:50" ht="30.75">
      <c r="A94" s="80" t="s">
        <v>75</v>
      </c>
      <c r="B94" s="27">
        <v>903</v>
      </c>
      <c r="C94" s="88" t="s">
        <v>98</v>
      </c>
      <c r="D94" s="74" t="s">
        <v>172</v>
      </c>
      <c r="E94" s="83" t="s">
        <v>142</v>
      </c>
      <c r="F94" s="282" t="s">
        <v>185</v>
      </c>
      <c r="G94" s="29">
        <f t="shared" si="16"/>
        <v>8381</v>
      </c>
      <c r="H94" s="30">
        <v>8381</v>
      </c>
      <c r="I94" s="30"/>
      <c r="J94" s="32"/>
      <c r="K94" s="75">
        <f t="shared" si="2"/>
        <v>-8381</v>
      </c>
      <c r="L94" s="30">
        <v>-8381</v>
      </c>
      <c r="M94" s="30"/>
      <c r="N94" s="31"/>
      <c r="O94" s="75">
        <f t="shared" si="17"/>
        <v>0</v>
      </c>
      <c r="P94" s="30">
        <f>H94+L94</f>
        <v>0</v>
      </c>
      <c r="Q94" s="30">
        <f t="shared" si="44"/>
        <v>0</v>
      </c>
      <c r="R94" s="32">
        <f t="shared" si="45"/>
        <v>0</v>
      </c>
      <c r="S94" s="66">
        <f t="shared" si="43"/>
        <v>6382.3</v>
      </c>
      <c r="T94" s="30">
        <v>6382.3</v>
      </c>
      <c r="U94" s="30"/>
      <c r="V94" s="30"/>
      <c r="W94" s="34"/>
      <c r="X94" s="76">
        <f t="shared" si="46"/>
        <v>6382.3</v>
      </c>
      <c r="Y94" s="8">
        <f t="shared" si="19"/>
        <v>6382.3</v>
      </c>
      <c r="Z94" s="8">
        <f t="shared" si="20"/>
        <v>0</v>
      </c>
      <c r="AA94" s="8">
        <f t="shared" si="21"/>
        <v>0</v>
      </c>
      <c r="AB94" s="35"/>
      <c r="AC94" s="58">
        <f t="shared" si="31"/>
        <v>1996.11</v>
      </c>
      <c r="AD94" s="30">
        <f>прил1!AC101</f>
        <v>1996.11</v>
      </c>
      <c r="AE94" s="30"/>
      <c r="AF94" s="30"/>
      <c r="AG94" s="31"/>
      <c r="AH94" s="29">
        <f t="shared" si="32"/>
        <v>8378.41</v>
      </c>
      <c r="AI94" s="30">
        <f t="shared" si="33"/>
        <v>8378.41</v>
      </c>
      <c r="AJ94" s="30">
        <f t="shared" si="33"/>
        <v>0</v>
      </c>
      <c r="AK94" s="30">
        <f t="shared" si="33"/>
        <v>0</v>
      </c>
      <c r="AL94" s="31">
        <f t="shared" si="33"/>
        <v>0</v>
      </c>
      <c r="AM94" s="60">
        <f t="shared" si="34"/>
        <v>202.17</v>
      </c>
      <c r="AN94" s="30">
        <v>202.17</v>
      </c>
      <c r="AO94" s="30"/>
      <c r="AP94" s="30"/>
      <c r="AQ94" s="32"/>
      <c r="AR94" s="60">
        <f t="shared" si="35"/>
        <v>8580.58</v>
      </c>
      <c r="AS94" s="61">
        <f t="shared" si="36"/>
        <v>8580.58</v>
      </c>
      <c r="AT94" s="61">
        <f t="shared" si="37"/>
        <v>0</v>
      </c>
      <c r="AU94" s="61">
        <f t="shared" si="38"/>
        <v>0</v>
      </c>
      <c r="AV94" s="62">
        <f t="shared" si="39"/>
        <v>0</v>
      </c>
      <c r="AW94" s="301">
        <f>прил1!AV101</f>
        <v>8580.1</v>
      </c>
      <c r="AX94" s="51">
        <f t="shared" si="40"/>
        <v>99.99440597255665</v>
      </c>
    </row>
    <row r="95" spans="1:50" ht="31.5">
      <c r="A95" s="79" t="s">
        <v>186</v>
      </c>
      <c r="B95" s="12">
        <v>903</v>
      </c>
      <c r="C95" s="283" t="s">
        <v>98</v>
      </c>
      <c r="D95" s="71" t="s">
        <v>118</v>
      </c>
      <c r="E95" s="71"/>
      <c r="F95" s="281"/>
      <c r="G95" s="58">
        <f t="shared" si="16"/>
        <v>35</v>
      </c>
      <c r="H95" s="63">
        <f>H96</f>
        <v>35</v>
      </c>
      <c r="I95" s="63"/>
      <c r="J95" s="65"/>
      <c r="K95" s="58">
        <f t="shared" si="2"/>
        <v>221</v>
      </c>
      <c r="L95" s="63">
        <f>L96+L99</f>
        <v>221</v>
      </c>
      <c r="M95" s="63"/>
      <c r="N95" s="64"/>
      <c r="O95" s="58">
        <f t="shared" si="17"/>
        <v>256</v>
      </c>
      <c r="P95" s="63">
        <f aca="true" t="shared" si="47" ref="P95:P100">H95+L95</f>
        <v>256</v>
      </c>
      <c r="Q95" s="63">
        <f t="shared" si="44"/>
        <v>0</v>
      </c>
      <c r="R95" s="65">
        <f t="shared" si="45"/>
        <v>0</v>
      </c>
      <c r="S95" s="66">
        <f>SUM(T95:W95)</f>
        <v>200</v>
      </c>
      <c r="T95" s="63">
        <f>T96+T99</f>
        <v>50</v>
      </c>
      <c r="U95" s="63">
        <f>U96+U99</f>
        <v>0</v>
      </c>
      <c r="V95" s="63">
        <f>V96+V99</f>
        <v>150</v>
      </c>
      <c r="W95" s="63">
        <f>W96+W99</f>
        <v>0</v>
      </c>
      <c r="X95" s="59">
        <f t="shared" si="46"/>
        <v>456</v>
      </c>
      <c r="Y95" s="63">
        <f aca="true" t="shared" si="48" ref="Y95:Y163">P95+T95</f>
        <v>306</v>
      </c>
      <c r="Z95" s="63">
        <f aca="true" t="shared" si="49" ref="Z95:Z163">Q95+U95</f>
        <v>0</v>
      </c>
      <c r="AA95" s="63">
        <f aca="true" t="shared" si="50" ref="AA95:AA163">R95+V95</f>
        <v>150</v>
      </c>
      <c r="AB95" s="35"/>
      <c r="AC95" s="58">
        <f t="shared" si="31"/>
        <v>200</v>
      </c>
      <c r="AD95" s="63">
        <f>AD96+AD99</f>
        <v>200</v>
      </c>
      <c r="AE95" s="63"/>
      <c r="AF95" s="63"/>
      <c r="AG95" s="64"/>
      <c r="AH95" s="58">
        <f t="shared" si="32"/>
        <v>656</v>
      </c>
      <c r="AI95" s="63">
        <f t="shared" si="33"/>
        <v>506</v>
      </c>
      <c r="AJ95" s="63">
        <f t="shared" si="33"/>
        <v>0</v>
      </c>
      <c r="AK95" s="63">
        <f t="shared" si="33"/>
        <v>150</v>
      </c>
      <c r="AL95" s="64">
        <f t="shared" si="33"/>
        <v>0</v>
      </c>
      <c r="AM95" s="60">
        <f t="shared" si="34"/>
        <v>0</v>
      </c>
      <c r="AN95" s="30"/>
      <c r="AO95" s="30"/>
      <c r="AP95" s="30"/>
      <c r="AQ95" s="32"/>
      <c r="AR95" s="60">
        <f t="shared" si="35"/>
        <v>656</v>
      </c>
      <c r="AS95" s="68">
        <f t="shared" si="36"/>
        <v>506</v>
      </c>
      <c r="AT95" s="68">
        <f t="shared" si="37"/>
        <v>0</v>
      </c>
      <c r="AU95" s="68">
        <f t="shared" si="38"/>
        <v>150</v>
      </c>
      <c r="AV95" s="69">
        <f t="shared" si="39"/>
        <v>0</v>
      </c>
      <c r="AW95" s="300">
        <f>AW96+AW99</f>
        <v>651</v>
      </c>
      <c r="AX95" s="155">
        <f t="shared" si="40"/>
        <v>99.23780487804879</v>
      </c>
    </row>
    <row r="96" spans="1:50" ht="32.25" customHeight="1">
      <c r="A96" s="80" t="s">
        <v>187</v>
      </c>
      <c r="B96" s="27">
        <v>903</v>
      </c>
      <c r="C96" s="88" t="s">
        <v>188</v>
      </c>
      <c r="D96" s="74" t="s">
        <v>118</v>
      </c>
      <c r="E96" s="74" t="s">
        <v>189</v>
      </c>
      <c r="F96" s="282"/>
      <c r="G96" s="29">
        <f t="shared" si="16"/>
        <v>35</v>
      </c>
      <c r="H96" s="30">
        <f>H97</f>
        <v>35</v>
      </c>
      <c r="I96" s="30"/>
      <c r="J96" s="32"/>
      <c r="K96" s="75">
        <f t="shared" si="2"/>
        <v>0</v>
      </c>
      <c r="L96" s="30"/>
      <c r="M96" s="30" t="s">
        <v>360</v>
      </c>
      <c r="N96" s="31"/>
      <c r="O96" s="75">
        <f t="shared" si="17"/>
        <v>35</v>
      </c>
      <c r="P96" s="30">
        <f t="shared" si="47"/>
        <v>35</v>
      </c>
      <c r="Q96" s="30">
        <f t="shared" si="44"/>
        <v>0</v>
      </c>
      <c r="R96" s="32">
        <f t="shared" si="45"/>
        <v>0</v>
      </c>
      <c r="S96" s="66">
        <f>SUM(T96:W96)</f>
        <v>0</v>
      </c>
      <c r="T96" s="30"/>
      <c r="U96" s="30"/>
      <c r="V96" s="30"/>
      <c r="W96" s="34"/>
      <c r="X96" s="76">
        <f t="shared" si="46"/>
        <v>35</v>
      </c>
      <c r="Y96" s="8">
        <f t="shared" si="48"/>
        <v>35</v>
      </c>
      <c r="Z96" s="8">
        <f t="shared" si="49"/>
        <v>0</v>
      </c>
      <c r="AA96" s="8">
        <f t="shared" si="50"/>
        <v>0</v>
      </c>
      <c r="AB96" s="35"/>
      <c r="AC96" s="58">
        <f t="shared" si="31"/>
        <v>0</v>
      </c>
      <c r="AD96" s="30"/>
      <c r="AE96" s="30"/>
      <c r="AF96" s="30"/>
      <c r="AG96" s="31"/>
      <c r="AH96" s="29">
        <f t="shared" si="32"/>
        <v>35</v>
      </c>
      <c r="AI96" s="30">
        <f t="shared" si="33"/>
        <v>35</v>
      </c>
      <c r="AJ96" s="30">
        <f t="shared" si="33"/>
        <v>0</v>
      </c>
      <c r="AK96" s="30">
        <f t="shared" si="33"/>
        <v>0</v>
      </c>
      <c r="AL96" s="31">
        <f t="shared" si="33"/>
        <v>0</v>
      </c>
      <c r="AM96" s="60">
        <f t="shared" si="34"/>
        <v>0</v>
      </c>
      <c r="AN96" s="30"/>
      <c r="AO96" s="30"/>
      <c r="AP96" s="30"/>
      <c r="AQ96" s="32"/>
      <c r="AR96" s="60">
        <f t="shared" si="35"/>
        <v>35</v>
      </c>
      <c r="AS96" s="61">
        <f t="shared" si="36"/>
        <v>35</v>
      </c>
      <c r="AT96" s="61">
        <f t="shared" si="37"/>
        <v>0</v>
      </c>
      <c r="AU96" s="61">
        <f t="shared" si="38"/>
        <v>0</v>
      </c>
      <c r="AV96" s="62">
        <f t="shared" si="39"/>
        <v>0</v>
      </c>
      <c r="AW96" s="301">
        <f>AW97</f>
        <v>31</v>
      </c>
      <c r="AX96" s="51">
        <f t="shared" si="40"/>
        <v>88.57142857142857</v>
      </c>
    </row>
    <row r="97" spans="1:50" ht="30.75" customHeight="1">
      <c r="A97" s="80" t="s">
        <v>4</v>
      </c>
      <c r="B97" s="27">
        <v>903</v>
      </c>
      <c r="C97" s="88" t="s">
        <v>188</v>
      </c>
      <c r="D97" s="74" t="s">
        <v>190</v>
      </c>
      <c r="E97" s="74" t="s">
        <v>191</v>
      </c>
      <c r="F97" s="282"/>
      <c r="G97" s="29">
        <f t="shared" si="16"/>
        <v>35</v>
      </c>
      <c r="H97" s="30">
        <f>H98</f>
        <v>35</v>
      </c>
      <c r="I97" s="30"/>
      <c r="J97" s="32"/>
      <c r="K97" s="75">
        <f t="shared" si="2"/>
        <v>0</v>
      </c>
      <c r="L97" s="30"/>
      <c r="M97" s="30"/>
      <c r="N97" s="31"/>
      <c r="O97" s="75">
        <f t="shared" si="17"/>
        <v>35</v>
      </c>
      <c r="P97" s="30">
        <f t="shared" si="47"/>
        <v>35</v>
      </c>
      <c r="Q97" s="30">
        <f t="shared" si="44"/>
        <v>0</v>
      </c>
      <c r="R97" s="32">
        <f t="shared" si="45"/>
        <v>0</v>
      </c>
      <c r="S97" s="66">
        <f>SUM(T97:W97)</f>
        <v>0</v>
      </c>
      <c r="T97" s="30"/>
      <c r="U97" s="30"/>
      <c r="V97" s="30"/>
      <c r="W97" s="34"/>
      <c r="X97" s="76">
        <f t="shared" si="46"/>
        <v>35</v>
      </c>
      <c r="Y97" s="8">
        <f t="shared" si="48"/>
        <v>35</v>
      </c>
      <c r="Z97" s="8">
        <f t="shared" si="49"/>
        <v>0</v>
      </c>
      <c r="AA97" s="8">
        <f t="shared" si="50"/>
        <v>0</v>
      </c>
      <c r="AB97" s="35"/>
      <c r="AC97" s="58">
        <f t="shared" si="31"/>
        <v>0</v>
      </c>
      <c r="AD97" s="30"/>
      <c r="AE97" s="30"/>
      <c r="AF97" s="30"/>
      <c r="AG97" s="31"/>
      <c r="AH97" s="29">
        <f t="shared" si="32"/>
        <v>35</v>
      </c>
      <c r="AI97" s="30">
        <f t="shared" si="33"/>
        <v>35</v>
      </c>
      <c r="AJ97" s="30">
        <f t="shared" si="33"/>
        <v>0</v>
      </c>
      <c r="AK97" s="30">
        <f t="shared" si="33"/>
        <v>0</v>
      </c>
      <c r="AL97" s="31">
        <f t="shared" si="33"/>
        <v>0</v>
      </c>
      <c r="AM97" s="60">
        <f t="shared" si="34"/>
        <v>0</v>
      </c>
      <c r="AN97" s="30"/>
      <c r="AO97" s="30"/>
      <c r="AP97" s="30"/>
      <c r="AQ97" s="32"/>
      <c r="AR97" s="60">
        <f t="shared" si="35"/>
        <v>35</v>
      </c>
      <c r="AS97" s="61">
        <f t="shared" si="36"/>
        <v>35</v>
      </c>
      <c r="AT97" s="61">
        <f t="shared" si="37"/>
        <v>0</v>
      </c>
      <c r="AU97" s="61">
        <f t="shared" si="38"/>
        <v>0</v>
      </c>
      <c r="AV97" s="62">
        <f t="shared" si="39"/>
        <v>0</v>
      </c>
      <c r="AW97" s="301">
        <f>AW98</f>
        <v>31</v>
      </c>
      <c r="AX97" s="51">
        <f t="shared" si="40"/>
        <v>88.57142857142857</v>
      </c>
    </row>
    <row r="98" spans="1:50" ht="30.75">
      <c r="A98" s="80" t="s">
        <v>103</v>
      </c>
      <c r="B98" s="27">
        <v>903</v>
      </c>
      <c r="C98" s="88" t="s">
        <v>188</v>
      </c>
      <c r="D98" s="74" t="s">
        <v>118</v>
      </c>
      <c r="E98" s="74" t="s">
        <v>191</v>
      </c>
      <c r="F98" s="282" t="s">
        <v>104</v>
      </c>
      <c r="G98" s="29">
        <f t="shared" si="16"/>
        <v>35</v>
      </c>
      <c r="H98" s="30">
        <v>35</v>
      </c>
      <c r="I98" s="30"/>
      <c r="J98" s="32"/>
      <c r="K98" s="75">
        <f t="shared" si="2"/>
        <v>0</v>
      </c>
      <c r="L98" s="30"/>
      <c r="M98" s="30"/>
      <c r="N98" s="31"/>
      <c r="O98" s="75">
        <f t="shared" si="17"/>
        <v>35</v>
      </c>
      <c r="P98" s="30">
        <f t="shared" si="47"/>
        <v>35</v>
      </c>
      <c r="Q98" s="30">
        <f t="shared" si="44"/>
        <v>0</v>
      </c>
      <c r="R98" s="32">
        <f t="shared" si="45"/>
        <v>0</v>
      </c>
      <c r="S98" s="66">
        <f>SUM(T98:W98)</f>
        <v>0</v>
      </c>
      <c r="T98" s="30"/>
      <c r="U98" s="30"/>
      <c r="V98" s="30"/>
      <c r="W98" s="34"/>
      <c r="X98" s="76">
        <f t="shared" si="46"/>
        <v>35</v>
      </c>
      <c r="Y98" s="8">
        <f t="shared" si="48"/>
        <v>35</v>
      </c>
      <c r="Z98" s="8">
        <f t="shared" si="49"/>
        <v>0</v>
      </c>
      <c r="AA98" s="8">
        <f t="shared" si="50"/>
        <v>0</v>
      </c>
      <c r="AB98" s="35"/>
      <c r="AC98" s="58">
        <f t="shared" si="31"/>
        <v>0</v>
      </c>
      <c r="AD98" s="30"/>
      <c r="AE98" s="30"/>
      <c r="AF98" s="30"/>
      <c r="AG98" s="31"/>
      <c r="AH98" s="29">
        <f t="shared" si="32"/>
        <v>35</v>
      </c>
      <c r="AI98" s="30">
        <f t="shared" si="33"/>
        <v>35</v>
      </c>
      <c r="AJ98" s="30">
        <f t="shared" si="33"/>
        <v>0</v>
      </c>
      <c r="AK98" s="30">
        <f t="shared" si="33"/>
        <v>0</v>
      </c>
      <c r="AL98" s="31">
        <f t="shared" si="33"/>
        <v>0</v>
      </c>
      <c r="AM98" s="60">
        <f t="shared" si="34"/>
        <v>0</v>
      </c>
      <c r="AN98" s="30"/>
      <c r="AO98" s="30"/>
      <c r="AP98" s="30"/>
      <c r="AQ98" s="32"/>
      <c r="AR98" s="60">
        <f t="shared" si="35"/>
        <v>35</v>
      </c>
      <c r="AS98" s="61">
        <f t="shared" si="36"/>
        <v>35</v>
      </c>
      <c r="AT98" s="61">
        <f t="shared" si="37"/>
        <v>0</v>
      </c>
      <c r="AU98" s="61">
        <f t="shared" si="38"/>
        <v>0</v>
      </c>
      <c r="AV98" s="62">
        <f t="shared" si="39"/>
        <v>0</v>
      </c>
      <c r="AW98" s="301">
        <f>прил1!AV105</f>
        <v>31</v>
      </c>
      <c r="AX98" s="51">
        <f t="shared" si="40"/>
        <v>88.57142857142857</v>
      </c>
    </row>
    <row r="99" spans="1:50" ht="16.5" customHeight="1">
      <c r="A99" s="80" t="s">
        <v>192</v>
      </c>
      <c r="B99" s="27">
        <v>903</v>
      </c>
      <c r="C99" s="88" t="s">
        <v>188</v>
      </c>
      <c r="D99" s="74" t="s">
        <v>118</v>
      </c>
      <c r="E99" s="74" t="s">
        <v>181</v>
      </c>
      <c r="F99" s="282"/>
      <c r="G99" s="29">
        <f t="shared" si="16"/>
        <v>0</v>
      </c>
      <c r="H99" s="30">
        <v>0</v>
      </c>
      <c r="I99" s="30">
        <v>0</v>
      </c>
      <c r="J99" s="30">
        <v>0</v>
      </c>
      <c r="K99" s="75">
        <f t="shared" si="2"/>
        <v>221</v>
      </c>
      <c r="L99" s="30">
        <f>L100</f>
        <v>221</v>
      </c>
      <c r="M99" s="30"/>
      <c r="N99" s="31"/>
      <c r="O99" s="75">
        <f t="shared" si="17"/>
        <v>221</v>
      </c>
      <c r="P99" s="30">
        <f t="shared" si="47"/>
        <v>221</v>
      </c>
      <c r="Q99" s="30">
        <f t="shared" si="44"/>
        <v>0</v>
      </c>
      <c r="R99" s="32">
        <f t="shared" si="45"/>
        <v>0</v>
      </c>
      <c r="S99" s="66">
        <f>SUM(T99:W99)</f>
        <v>200</v>
      </c>
      <c r="T99" s="30">
        <f>T100+T102</f>
        <v>50</v>
      </c>
      <c r="U99" s="30">
        <f>U100+U102</f>
        <v>0</v>
      </c>
      <c r="V99" s="30">
        <f>V100+V102</f>
        <v>150</v>
      </c>
      <c r="W99" s="30">
        <f>W100+W102</f>
        <v>0</v>
      </c>
      <c r="X99" s="76">
        <f t="shared" si="46"/>
        <v>421</v>
      </c>
      <c r="Y99" s="8">
        <f t="shared" si="48"/>
        <v>271</v>
      </c>
      <c r="Z99" s="8">
        <f t="shared" si="49"/>
        <v>0</v>
      </c>
      <c r="AA99" s="8">
        <f t="shared" si="50"/>
        <v>150</v>
      </c>
      <c r="AB99" s="35"/>
      <c r="AC99" s="58">
        <f t="shared" si="31"/>
        <v>200</v>
      </c>
      <c r="AD99" s="30">
        <f>AD100</f>
        <v>200</v>
      </c>
      <c r="AE99" s="30"/>
      <c r="AF99" s="30"/>
      <c r="AG99" s="31"/>
      <c r="AH99" s="29">
        <f t="shared" si="32"/>
        <v>621</v>
      </c>
      <c r="AI99" s="30">
        <f t="shared" si="33"/>
        <v>471</v>
      </c>
      <c r="AJ99" s="30">
        <f t="shared" si="33"/>
        <v>0</v>
      </c>
      <c r="AK99" s="30">
        <f t="shared" si="33"/>
        <v>150</v>
      </c>
      <c r="AL99" s="31">
        <f t="shared" si="33"/>
        <v>0</v>
      </c>
      <c r="AM99" s="60">
        <f t="shared" si="34"/>
        <v>0</v>
      </c>
      <c r="AN99" s="30"/>
      <c r="AO99" s="30"/>
      <c r="AP99" s="30"/>
      <c r="AQ99" s="32"/>
      <c r="AR99" s="60">
        <f t="shared" si="35"/>
        <v>621</v>
      </c>
      <c r="AS99" s="61">
        <f t="shared" si="36"/>
        <v>471</v>
      </c>
      <c r="AT99" s="61">
        <f t="shared" si="37"/>
        <v>0</v>
      </c>
      <c r="AU99" s="61">
        <f t="shared" si="38"/>
        <v>150</v>
      </c>
      <c r="AV99" s="62">
        <f t="shared" si="39"/>
        <v>0</v>
      </c>
      <c r="AW99" s="301">
        <f>AW100+AW102</f>
        <v>620</v>
      </c>
      <c r="AX99" s="51">
        <f t="shared" si="40"/>
        <v>99.8389694041868</v>
      </c>
    </row>
    <row r="100" spans="1:50" ht="46.5" customHeight="1">
      <c r="A100" s="80" t="s">
        <v>193</v>
      </c>
      <c r="B100" s="27">
        <v>903</v>
      </c>
      <c r="C100" s="88" t="s">
        <v>188</v>
      </c>
      <c r="D100" s="74" t="s">
        <v>118</v>
      </c>
      <c r="E100" s="74" t="s">
        <v>194</v>
      </c>
      <c r="F100" s="282"/>
      <c r="G100" s="29">
        <f t="shared" si="16"/>
        <v>0</v>
      </c>
      <c r="H100" s="30">
        <v>0</v>
      </c>
      <c r="I100" s="30">
        <v>0</v>
      </c>
      <c r="J100" s="30">
        <v>0</v>
      </c>
      <c r="K100" s="75">
        <f t="shared" si="2"/>
        <v>221</v>
      </c>
      <c r="L100" s="30">
        <f>L101</f>
        <v>221</v>
      </c>
      <c r="M100" s="30"/>
      <c r="N100" s="31"/>
      <c r="O100" s="75">
        <f aca="true" t="shared" si="51" ref="O100:O168">SUM(P100:R100)</f>
        <v>221</v>
      </c>
      <c r="P100" s="30">
        <f t="shared" si="47"/>
        <v>221</v>
      </c>
      <c r="Q100" s="30">
        <f t="shared" si="44"/>
        <v>0</v>
      </c>
      <c r="R100" s="32">
        <f t="shared" si="45"/>
        <v>0</v>
      </c>
      <c r="S100" s="66"/>
      <c r="T100" s="30"/>
      <c r="U100" s="30"/>
      <c r="V100" s="30"/>
      <c r="W100" s="34"/>
      <c r="X100" s="76">
        <f t="shared" si="46"/>
        <v>221</v>
      </c>
      <c r="Y100" s="8">
        <f t="shared" si="48"/>
        <v>221</v>
      </c>
      <c r="Z100" s="8">
        <f t="shared" si="49"/>
        <v>0</v>
      </c>
      <c r="AA100" s="8">
        <f t="shared" si="50"/>
        <v>0</v>
      </c>
      <c r="AB100" s="35"/>
      <c r="AC100" s="58">
        <f t="shared" si="31"/>
        <v>200</v>
      </c>
      <c r="AD100" s="30">
        <f>AD101</f>
        <v>200</v>
      </c>
      <c r="AE100" s="30"/>
      <c r="AF100" s="30"/>
      <c r="AG100" s="31"/>
      <c r="AH100" s="29">
        <f t="shared" si="32"/>
        <v>421</v>
      </c>
      <c r="AI100" s="30">
        <f t="shared" si="33"/>
        <v>421</v>
      </c>
      <c r="AJ100" s="30">
        <f t="shared" si="33"/>
        <v>0</v>
      </c>
      <c r="AK100" s="30">
        <f t="shared" si="33"/>
        <v>0</v>
      </c>
      <c r="AL100" s="31">
        <f t="shared" si="33"/>
        <v>0</v>
      </c>
      <c r="AM100" s="60">
        <f t="shared" si="34"/>
        <v>0</v>
      </c>
      <c r="AN100" s="30"/>
      <c r="AO100" s="30"/>
      <c r="AP100" s="30"/>
      <c r="AQ100" s="32"/>
      <c r="AR100" s="60">
        <f t="shared" si="35"/>
        <v>421</v>
      </c>
      <c r="AS100" s="61">
        <f t="shared" si="36"/>
        <v>421</v>
      </c>
      <c r="AT100" s="61">
        <f t="shared" si="37"/>
        <v>0</v>
      </c>
      <c r="AU100" s="61">
        <f t="shared" si="38"/>
        <v>0</v>
      </c>
      <c r="AV100" s="62">
        <f t="shared" si="39"/>
        <v>0</v>
      </c>
      <c r="AW100" s="301">
        <f>AW101</f>
        <v>420</v>
      </c>
      <c r="AX100" s="51">
        <f t="shared" si="40"/>
        <v>99.7624703087886</v>
      </c>
    </row>
    <row r="101" spans="1:50" ht="29.25" customHeight="1">
      <c r="A101" s="89" t="s">
        <v>103</v>
      </c>
      <c r="B101" s="27">
        <v>903</v>
      </c>
      <c r="C101" s="88" t="s">
        <v>188</v>
      </c>
      <c r="D101" s="74" t="s">
        <v>118</v>
      </c>
      <c r="E101" s="74" t="s">
        <v>194</v>
      </c>
      <c r="F101" s="282" t="s">
        <v>104</v>
      </c>
      <c r="G101" s="29">
        <f t="shared" si="16"/>
        <v>0</v>
      </c>
      <c r="H101" s="30">
        <v>0</v>
      </c>
      <c r="I101" s="30">
        <v>0</v>
      </c>
      <c r="J101" s="30">
        <v>0</v>
      </c>
      <c r="K101" s="75">
        <f aca="true" t="shared" si="52" ref="K101:K194">SUM(L101:N101)</f>
        <v>221</v>
      </c>
      <c r="L101" s="30">
        <v>221</v>
      </c>
      <c r="M101" s="30"/>
      <c r="N101" s="31"/>
      <c r="O101" s="75">
        <f t="shared" si="51"/>
        <v>221</v>
      </c>
      <c r="P101" s="30">
        <f>H101+L101</f>
        <v>221</v>
      </c>
      <c r="Q101" s="30">
        <f t="shared" si="44"/>
        <v>0</v>
      </c>
      <c r="R101" s="32">
        <f t="shared" si="45"/>
        <v>0</v>
      </c>
      <c r="S101" s="66"/>
      <c r="T101" s="30"/>
      <c r="U101" s="30"/>
      <c r="V101" s="30"/>
      <c r="W101" s="34"/>
      <c r="X101" s="76">
        <f t="shared" si="46"/>
        <v>221</v>
      </c>
      <c r="Y101" s="8">
        <f t="shared" si="48"/>
        <v>221</v>
      </c>
      <c r="Z101" s="8">
        <f t="shared" si="49"/>
        <v>0</v>
      </c>
      <c r="AA101" s="8">
        <f t="shared" si="50"/>
        <v>0</v>
      </c>
      <c r="AB101" s="35"/>
      <c r="AC101" s="58">
        <f t="shared" si="31"/>
        <v>200</v>
      </c>
      <c r="AD101" s="30">
        <f>прил1!AC108</f>
        <v>200</v>
      </c>
      <c r="AE101" s="30"/>
      <c r="AF101" s="30"/>
      <c r="AG101" s="31"/>
      <c r="AH101" s="29">
        <f t="shared" si="32"/>
        <v>421</v>
      </c>
      <c r="AI101" s="30">
        <f t="shared" si="33"/>
        <v>421</v>
      </c>
      <c r="AJ101" s="30">
        <f t="shared" si="33"/>
        <v>0</v>
      </c>
      <c r="AK101" s="30">
        <f t="shared" si="33"/>
        <v>0</v>
      </c>
      <c r="AL101" s="31">
        <f t="shared" si="33"/>
        <v>0</v>
      </c>
      <c r="AM101" s="60">
        <f t="shared" si="34"/>
        <v>0</v>
      </c>
      <c r="AN101" s="30"/>
      <c r="AO101" s="30"/>
      <c r="AP101" s="30"/>
      <c r="AQ101" s="32"/>
      <c r="AR101" s="60">
        <f t="shared" si="35"/>
        <v>421</v>
      </c>
      <c r="AS101" s="61">
        <f t="shared" si="36"/>
        <v>421</v>
      </c>
      <c r="AT101" s="61">
        <f t="shared" si="37"/>
        <v>0</v>
      </c>
      <c r="AU101" s="61">
        <f t="shared" si="38"/>
        <v>0</v>
      </c>
      <c r="AV101" s="62">
        <f t="shared" si="39"/>
        <v>0</v>
      </c>
      <c r="AW101" s="301">
        <f>прил1!AV108</f>
        <v>420</v>
      </c>
      <c r="AX101" s="51">
        <f t="shared" si="40"/>
        <v>99.7624703087886</v>
      </c>
    </row>
    <row r="102" spans="1:50" ht="80.25" customHeight="1">
      <c r="A102" s="89" t="s">
        <v>80</v>
      </c>
      <c r="B102" s="27">
        <v>903</v>
      </c>
      <c r="C102" s="74" t="s">
        <v>188</v>
      </c>
      <c r="D102" s="74" t="s">
        <v>118</v>
      </c>
      <c r="E102" s="74" t="s">
        <v>81</v>
      </c>
      <c r="F102" s="74"/>
      <c r="G102" s="90"/>
      <c r="H102" s="30"/>
      <c r="I102" s="30"/>
      <c r="J102" s="30"/>
      <c r="K102" s="91"/>
      <c r="L102" s="30"/>
      <c r="M102" s="30"/>
      <c r="N102" s="31"/>
      <c r="O102" s="91"/>
      <c r="P102" s="30"/>
      <c r="Q102" s="30"/>
      <c r="R102" s="31"/>
      <c r="S102" s="66">
        <f>SUM(T102:W102)</f>
        <v>200</v>
      </c>
      <c r="T102" s="30">
        <f>T104</f>
        <v>50</v>
      </c>
      <c r="U102" s="30">
        <f>U104</f>
        <v>0</v>
      </c>
      <c r="V102" s="30">
        <f>V104</f>
        <v>150</v>
      </c>
      <c r="W102" s="34"/>
      <c r="X102" s="76">
        <f>SUM(Y102:AB102)</f>
        <v>200</v>
      </c>
      <c r="Y102" s="8">
        <f>Y104</f>
        <v>50</v>
      </c>
      <c r="Z102" s="8">
        <f>Z104</f>
        <v>0</v>
      </c>
      <c r="AA102" s="8">
        <f>AA104</f>
        <v>150</v>
      </c>
      <c r="AB102" s="92">
        <f>AB104</f>
        <v>0</v>
      </c>
      <c r="AC102" s="58">
        <f t="shared" si="31"/>
        <v>0</v>
      </c>
      <c r="AD102" s="30"/>
      <c r="AE102" s="30"/>
      <c r="AF102" s="30"/>
      <c r="AG102" s="31"/>
      <c r="AH102" s="29">
        <f t="shared" si="32"/>
        <v>200</v>
      </c>
      <c r="AI102" s="30">
        <f t="shared" si="33"/>
        <v>50</v>
      </c>
      <c r="AJ102" s="30">
        <f t="shared" si="33"/>
        <v>0</v>
      </c>
      <c r="AK102" s="30">
        <f t="shared" si="33"/>
        <v>150</v>
      </c>
      <c r="AL102" s="31">
        <f t="shared" si="33"/>
        <v>0</v>
      </c>
      <c r="AM102" s="60">
        <f t="shared" si="34"/>
        <v>0</v>
      </c>
      <c r="AN102" s="30"/>
      <c r="AO102" s="30"/>
      <c r="AP102" s="30"/>
      <c r="AQ102" s="32"/>
      <c r="AR102" s="60">
        <f t="shared" si="35"/>
        <v>200</v>
      </c>
      <c r="AS102" s="61">
        <f t="shared" si="36"/>
        <v>50</v>
      </c>
      <c r="AT102" s="61">
        <f t="shared" si="37"/>
        <v>0</v>
      </c>
      <c r="AU102" s="61">
        <f t="shared" si="38"/>
        <v>150</v>
      </c>
      <c r="AV102" s="62">
        <f t="shared" si="39"/>
        <v>0</v>
      </c>
      <c r="AW102" s="301">
        <f>AW103</f>
        <v>200</v>
      </c>
      <c r="AX102" s="51">
        <f t="shared" si="40"/>
        <v>100</v>
      </c>
    </row>
    <row r="103" spans="1:50" ht="20.25" customHeight="1">
      <c r="A103" s="73" t="s">
        <v>154</v>
      </c>
      <c r="B103" s="27">
        <v>903</v>
      </c>
      <c r="C103" s="74" t="s">
        <v>98</v>
      </c>
      <c r="D103" s="74" t="s">
        <v>118</v>
      </c>
      <c r="E103" s="74" t="s">
        <v>81</v>
      </c>
      <c r="F103" s="282" t="s">
        <v>155</v>
      </c>
      <c r="G103" s="90"/>
      <c r="H103" s="30"/>
      <c r="I103" s="30"/>
      <c r="J103" s="30"/>
      <c r="K103" s="91"/>
      <c r="L103" s="30"/>
      <c r="M103" s="30"/>
      <c r="N103" s="31"/>
      <c r="O103" s="91"/>
      <c r="P103" s="30"/>
      <c r="Q103" s="30"/>
      <c r="R103" s="31"/>
      <c r="S103" s="66"/>
      <c r="T103" s="30"/>
      <c r="U103" s="30"/>
      <c r="V103" s="30"/>
      <c r="W103" s="34"/>
      <c r="X103" s="76"/>
      <c r="Y103" s="8"/>
      <c r="Z103" s="8"/>
      <c r="AA103" s="8"/>
      <c r="AB103" s="92"/>
      <c r="AC103" s="58">
        <f t="shared" si="31"/>
        <v>200</v>
      </c>
      <c r="AD103" s="30">
        <f>прил1!AC110</f>
        <v>50</v>
      </c>
      <c r="AE103" s="30">
        <f>прил1!AD110</f>
        <v>0</v>
      </c>
      <c r="AF103" s="30">
        <f>прил1!AE110</f>
        <v>150</v>
      </c>
      <c r="AG103" s="30">
        <f>прил1!AF110</f>
        <v>0</v>
      </c>
      <c r="AH103" s="29">
        <f t="shared" si="32"/>
        <v>200</v>
      </c>
      <c r="AI103" s="30">
        <f>Y103+AD103</f>
        <v>50</v>
      </c>
      <c r="AJ103" s="30">
        <f>Z103+AE103</f>
        <v>0</v>
      </c>
      <c r="AK103" s="30">
        <f>AA103+AF103</f>
        <v>150</v>
      </c>
      <c r="AL103" s="31"/>
      <c r="AM103" s="60">
        <f t="shared" si="34"/>
        <v>0</v>
      </c>
      <c r="AN103" s="30"/>
      <c r="AO103" s="30"/>
      <c r="AP103" s="30"/>
      <c r="AQ103" s="32"/>
      <c r="AR103" s="60">
        <f t="shared" si="35"/>
        <v>200</v>
      </c>
      <c r="AS103" s="61">
        <f t="shared" si="36"/>
        <v>50</v>
      </c>
      <c r="AT103" s="61">
        <f t="shared" si="37"/>
        <v>0</v>
      </c>
      <c r="AU103" s="61">
        <f t="shared" si="38"/>
        <v>150</v>
      </c>
      <c r="AV103" s="62">
        <f t="shared" si="39"/>
        <v>0</v>
      </c>
      <c r="AW103" s="301">
        <f>прил1!AV110</f>
        <v>200</v>
      </c>
      <c r="AX103" s="51">
        <f t="shared" si="40"/>
        <v>100</v>
      </c>
    </row>
    <row r="104" spans="1:50" ht="29.25" customHeight="1" hidden="1">
      <c r="A104" s="89" t="s">
        <v>103</v>
      </c>
      <c r="B104" s="27">
        <v>903</v>
      </c>
      <c r="C104" s="74" t="s">
        <v>188</v>
      </c>
      <c r="D104" s="74" t="s">
        <v>118</v>
      </c>
      <c r="E104" s="74" t="s">
        <v>81</v>
      </c>
      <c r="F104" s="74" t="s">
        <v>104</v>
      </c>
      <c r="G104" s="90"/>
      <c r="H104" s="30"/>
      <c r="I104" s="30"/>
      <c r="J104" s="30"/>
      <c r="K104" s="91"/>
      <c r="L104" s="30"/>
      <c r="M104" s="30"/>
      <c r="N104" s="31"/>
      <c r="O104" s="91"/>
      <c r="P104" s="30"/>
      <c r="Q104" s="30"/>
      <c r="R104" s="31"/>
      <c r="S104" s="66">
        <f>SUM(T104:W104)</f>
        <v>200</v>
      </c>
      <c r="T104" s="30">
        <v>50</v>
      </c>
      <c r="U104" s="30"/>
      <c r="V104" s="30">
        <v>150</v>
      </c>
      <c r="W104" s="34"/>
      <c r="X104" s="76">
        <f>SUM(Y104:AB104)</f>
        <v>200</v>
      </c>
      <c r="Y104" s="8">
        <f>P104+T104</f>
        <v>50</v>
      </c>
      <c r="Z104" s="8">
        <f>Q104+U104</f>
        <v>0</v>
      </c>
      <c r="AA104" s="8">
        <f>R104+V104</f>
        <v>150</v>
      </c>
      <c r="AB104" s="92">
        <v>0</v>
      </c>
      <c r="AC104" s="58">
        <f t="shared" si="31"/>
        <v>-200</v>
      </c>
      <c r="AD104" s="30">
        <f>прил1!AC111</f>
        <v>-50</v>
      </c>
      <c r="AE104" s="30">
        <f>прил1!AD111</f>
        <v>0</v>
      </c>
      <c r="AF104" s="30">
        <f>прил1!AE111</f>
        <v>-150</v>
      </c>
      <c r="AG104" s="30">
        <f>прил1!AF111</f>
        <v>0</v>
      </c>
      <c r="AH104" s="29">
        <f t="shared" si="32"/>
        <v>0</v>
      </c>
      <c r="AI104" s="30">
        <f t="shared" si="33"/>
        <v>0</v>
      </c>
      <c r="AJ104" s="30">
        <f t="shared" si="33"/>
        <v>0</v>
      </c>
      <c r="AK104" s="30">
        <f t="shared" si="33"/>
        <v>0</v>
      </c>
      <c r="AL104" s="31">
        <f t="shared" si="33"/>
        <v>0</v>
      </c>
      <c r="AM104" s="60">
        <f t="shared" si="34"/>
        <v>0</v>
      </c>
      <c r="AN104" s="30"/>
      <c r="AO104" s="30"/>
      <c r="AP104" s="30"/>
      <c r="AQ104" s="32"/>
      <c r="AR104" s="60">
        <f t="shared" si="35"/>
        <v>0</v>
      </c>
      <c r="AS104" s="61">
        <f t="shared" si="36"/>
        <v>0</v>
      </c>
      <c r="AT104" s="61">
        <f t="shared" si="37"/>
        <v>0</v>
      </c>
      <c r="AU104" s="61">
        <f t="shared" si="38"/>
        <v>0</v>
      </c>
      <c r="AV104" s="62">
        <f t="shared" si="39"/>
        <v>0</v>
      </c>
      <c r="AW104" s="51"/>
      <c r="AX104" s="51" t="e">
        <f t="shared" si="40"/>
        <v>#DIV/0!</v>
      </c>
    </row>
    <row r="105" spans="1:50" ht="15.75">
      <c r="A105" s="93" t="s">
        <v>359</v>
      </c>
      <c r="B105" s="289" t="s">
        <v>5</v>
      </c>
      <c r="C105" s="289" t="s">
        <v>106</v>
      </c>
      <c r="D105" s="289" t="s">
        <v>278</v>
      </c>
      <c r="E105" s="290"/>
      <c r="F105" s="282"/>
      <c r="G105" s="29">
        <f t="shared" si="16"/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63">
        <f>O118</f>
        <v>3390</v>
      </c>
      <c r="P105" s="63">
        <f>P118</f>
        <v>3390</v>
      </c>
      <c r="Q105" s="63">
        <f>Q118</f>
        <v>0</v>
      </c>
      <c r="R105" s="63">
        <f>R118</f>
        <v>0</v>
      </c>
      <c r="S105" s="72">
        <f>SUM(T105:W105)</f>
        <v>25535.015</v>
      </c>
      <c r="T105" s="63">
        <f>T106+T112+T118</f>
        <v>2336.315</v>
      </c>
      <c r="U105" s="63">
        <f>U106+U112+U118</f>
        <v>70</v>
      </c>
      <c r="V105" s="63">
        <f aca="true" t="shared" si="53" ref="S105:W106">V106</f>
        <v>4132.9</v>
      </c>
      <c r="W105" s="94">
        <f t="shared" si="53"/>
        <v>18995.8</v>
      </c>
      <c r="X105" s="59">
        <f t="shared" si="46"/>
        <v>28925.015</v>
      </c>
      <c r="Y105" s="63">
        <f t="shared" si="48"/>
        <v>5726.3150000000005</v>
      </c>
      <c r="Z105" s="63">
        <f t="shared" si="49"/>
        <v>70</v>
      </c>
      <c r="AA105" s="63">
        <f t="shared" si="50"/>
        <v>4132.9</v>
      </c>
      <c r="AB105" s="95">
        <f>AB106+AB118</f>
        <v>18995.8</v>
      </c>
      <c r="AC105" s="58">
        <f t="shared" si="31"/>
        <v>2845.1</v>
      </c>
      <c r="AD105" s="63">
        <f>AD106+AD112+AD118</f>
        <v>2845.1</v>
      </c>
      <c r="AE105" s="63"/>
      <c r="AF105" s="63"/>
      <c r="AG105" s="64"/>
      <c r="AH105" s="58">
        <f t="shared" si="32"/>
        <v>31770.114999999998</v>
      </c>
      <c r="AI105" s="63">
        <f t="shared" si="33"/>
        <v>8571.415</v>
      </c>
      <c r="AJ105" s="63">
        <f t="shared" si="33"/>
        <v>70</v>
      </c>
      <c r="AK105" s="63">
        <f t="shared" si="33"/>
        <v>4132.9</v>
      </c>
      <c r="AL105" s="64">
        <f t="shared" si="33"/>
        <v>18995.8</v>
      </c>
      <c r="AM105" s="60">
        <f t="shared" si="34"/>
        <v>507.5</v>
      </c>
      <c r="AN105" s="63">
        <f>AN106+AN112+AN118</f>
        <v>507.5</v>
      </c>
      <c r="AO105" s="63">
        <f>AO112+AO118</f>
        <v>0</v>
      </c>
      <c r="AP105" s="63">
        <f>AP106</f>
        <v>0</v>
      </c>
      <c r="AQ105" s="65"/>
      <c r="AR105" s="60">
        <f t="shared" si="35"/>
        <v>32277.614999999998</v>
      </c>
      <c r="AS105" s="68">
        <f t="shared" si="36"/>
        <v>9078.915</v>
      </c>
      <c r="AT105" s="68">
        <f t="shared" si="37"/>
        <v>70</v>
      </c>
      <c r="AU105" s="68">
        <f t="shared" si="38"/>
        <v>4132.9</v>
      </c>
      <c r="AV105" s="69">
        <f t="shared" si="39"/>
        <v>18995.8</v>
      </c>
      <c r="AW105" s="300">
        <f>AW106+AW112+AW118</f>
        <v>31093.399999999998</v>
      </c>
      <c r="AX105" s="155">
        <f t="shared" si="40"/>
        <v>96.33115705729807</v>
      </c>
    </row>
    <row r="106" spans="1:50" ht="15.75">
      <c r="A106" s="93" t="s">
        <v>351</v>
      </c>
      <c r="B106" s="289" t="s">
        <v>5</v>
      </c>
      <c r="C106" s="289" t="s">
        <v>106</v>
      </c>
      <c r="D106" s="289" t="s">
        <v>96</v>
      </c>
      <c r="E106" s="290"/>
      <c r="F106" s="282"/>
      <c r="G106" s="29">
        <f t="shared" si="16"/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63">
        <v>0</v>
      </c>
      <c r="P106" s="63">
        <v>0</v>
      </c>
      <c r="Q106" s="63">
        <v>0</v>
      </c>
      <c r="R106" s="63">
        <v>0</v>
      </c>
      <c r="S106" s="72">
        <f t="shared" si="53"/>
        <v>24386.5</v>
      </c>
      <c r="T106" s="63">
        <f t="shared" si="53"/>
        <v>1257.8</v>
      </c>
      <c r="U106" s="63">
        <f t="shared" si="53"/>
        <v>0</v>
      </c>
      <c r="V106" s="63">
        <f t="shared" si="53"/>
        <v>4132.9</v>
      </c>
      <c r="W106" s="94">
        <f t="shared" si="53"/>
        <v>18995.8</v>
      </c>
      <c r="X106" s="59">
        <f t="shared" si="46"/>
        <v>24386.5</v>
      </c>
      <c r="Y106" s="63">
        <f t="shared" si="48"/>
        <v>1257.8</v>
      </c>
      <c r="Z106" s="63">
        <f t="shared" si="49"/>
        <v>0</v>
      </c>
      <c r="AA106" s="63">
        <f t="shared" si="50"/>
        <v>4132.9</v>
      </c>
      <c r="AB106" s="95">
        <f>AB107</f>
        <v>18995.8</v>
      </c>
      <c r="AC106" s="58">
        <f t="shared" si="31"/>
        <v>2372.1</v>
      </c>
      <c r="AD106" s="63">
        <f>AD107</f>
        <v>2372.1</v>
      </c>
      <c r="AE106" s="63"/>
      <c r="AF106" s="63"/>
      <c r="AG106" s="64"/>
      <c r="AH106" s="58">
        <f t="shared" si="32"/>
        <v>26758.6</v>
      </c>
      <c r="AI106" s="63">
        <f t="shared" si="33"/>
        <v>3629.8999999999996</v>
      </c>
      <c r="AJ106" s="63">
        <f t="shared" si="33"/>
        <v>0</v>
      </c>
      <c r="AK106" s="63">
        <f t="shared" si="33"/>
        <v>4132.9</v>
      </c>
      <c r="AL106" s="64">
        <f t="shared" si="33"/>
        <v>18995.8</v>
      </c>
      <c r="AM106" s="60">
        <f t="shared" si="34"/>
        <v>507.5</v>
      </c>
      <c r="AN106" s="30">
        <f>AN107</f>
        <v>507.5</v>
      </c>
      <c r="AO106" s="30"/>
      <c r="AP106" s="30">
        <f>AP107</f>
        <v>0</v>
      </c>
      <c r="AQ106" s="32"/>
      <c r="AR106" s="60">
        <f t="shared" si="35"/>
        <v>27266.1</v>
      </c>
      <c r="AS106" s="68">
        <f t="shared" si="36"/>
        <v>4137.4</v>
      </c>
      <c r="AT106" s="68">
        <f t="shared" si="37"/>
        <v>0</v>
      </c>
      <c r="AU106" s="68">
        <f t="shared" si="38"/>
        <v>4132.9</v>
      </c>
      <c r="AV106" s="69">
        <f t="shared" si="39"/>
        <v>18995.8</v>
      </c>
      <c r="AW106" s="300">
        <f>AW107</f>
        <v>26458.6</v>
      </c>
      <c r="AX106" s="155">
        <f t="shared" si="40"/>
        <v>97.03844700928992</v>
      </c>
    </row>
    <row r="107" spans="1:50" ht="47.25" customHeight="1">
      <c r="A107" s="89" t="s">
        <v>361</v>
      </c>
      <c r="B107" s="74" t="s">
        <v>5</v>
      </c>
      <c r="C107" s="74" t="s">
        <v>106</v>
      </c>
      <c r="D107" s="74" t="s">
        <v>96</v>
      </c>
      <c r="E107" s="282" t="s">
        <v>352</v>
      </c>
      <c r="F107" s="282"/>
      <c r="G107" s="29">
        <f t="shared" si="16"/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66">
        <f>S108+S110</f>
        <v>24386.5</v>
      </c>
      <c r="T107" s="8">
        <f>T108+T110</f>
        <v>1257.8</v>
      </c>
      <c r="U107" s="8">
        <f>U108+U110</f>
        <v>0</v>
      </c>
      <c r="V107" s="8">
        <f>V108+V110</f>
        <v>4132.9</v>
      </c>
      <c r="W107" s="91">
        <f>W108+W110</f>
        <v>18995.8</v>
      </c>
      <c r="X107" s="76">
        <f t="shared" si="46"/>
        <v>24386.5</v>
      </c>
      <c r="Y107" s="8">
        <f t="shared" si="48"/>
        <v>1257.8</v>
      </c>
      <c r="Z107" s="8">
        <f t="shared" si="49"/>
        <v>0</v>
      </c>
      <c r="AA107" s="8">
        <f t="shared" si="50"/>
        <v>4132.9</v>
      </c>
      <c r="AB107" s="77">
        <f>AB108+AB110</f>
        <v>18995.8</v>
      </c>
      <c r="AC107" s="58">
        <f t="shared" si="31"/>
        <v>2372.1</v>
      </c>
      <c r="AD107" s="30">
        <f>AD110</f>
        <v>2372.1</v>
      </c>
      <c r="AE107" s="30"/>
      <c r="AF107" s="30"/>
      <c r="AG107" s="31"/>
      <c r="AH107" s="29">
        <f t="shared" si="32"/>
        <v>26758.6</v>
      </c>
      <c r="AI107" s="30">
        <f t="shared" si="33"/>
        <v>3629.8999999999996</v>
      </c>
      <c r="AJ107" s="30">
        <f t="shared" si="33"/>
        <v>0</v>
      </c>
      <c r="AK107" s="30">
        <f t="shared" si="33"/>
        <v>4132.9</v>
      </c>
      <c r="AL107" s="31">
        <f t="shared" si="33"/>
        <v>18995.8</v>
      </c>
      <c r="AM107" s="60">
        <f t="shared" si="34"/>
        <v>507.5</v>
      </c>
      <c r="AN107" s="30">
        <f>AN110</f>
        <v>507.5</v>
      </c>
      <c r="AO107" s="30"/>
      <c r="AP107" s="30">
        <f>AP110</f>
        <v>0</v>
      </c>
      <c r="AQ107" s="32"/>
      <c r="AR107" s="60">
        <f t="shared" si="35"/>
        <v>27266.1</v>
      </c>
      <c r="AS107" s="61">
        <f t="shared" si="36"/>
        <v>4137.4</v>
      </c>
      <c r="AT107" s="61">
        <f t="shared" si="37"/>
        <v>0</v>
      </c>
      <c r="AU107" s="61">
        <f t="shared" si="38"/>
        <v>4132.9</v>
      </c>
      <c r="AV107" s="62">
        <f t="shared" si="39"/>
        <v>18995.8</v>
      </c>
      <c r="AW107" s="301">
        <f>AW108+AW110</f>
        <v>26458.6</v>
      </c>
      <c r="AX107" s="51">
        <f t="shared" si="40"/>
        <v>97.03844700928992</v>
      </c>
    </row>
    <row r="108" spans="1:50" ht="90" customHeight="1">
      <c r="A108" s="89" t="s">
        <v>357</v>
      </c>
      <c r="B108" s="74" t="s">
        <v>5</v>
      </c>
      <c r="C108" s="74" t="s">
        <v>106</v>
      </c>
      <c r="D108" s="74" t="s">
        <v>96</v>
      </c>
      <c r="E108" s="282" t="s">
        <v>353</v>
      </c>
      <c r="F108" s="282"/>
      <c r="G108" s="29">
        <f t="shared" si="16"/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66">
        <f>S109</f>
        <v>18995.8</v>
      </c>
      <c r="T108" s="8">
        <f>T109</f>
        <v>0</v>
      </c>
      <c r="U108" s="8">
        <f>U109</f>
        <v>0</v>
      </c>
      <c r="V108" s="8">
        <f>V109</f>
        <v>0</v>
      </c>
      <c r="W108" s="34">
        <f>W109</f>
        <v>18995.8</v>
      </c>
      <c r="X108" s="76">
        <f t="shared" si="46"/>
        <v>18995.8</v>
      </c>
      <c r="Y108" s="8">
        <f t="shared" si="48"/>
        <v>0</v>
      </c>
      <c r="Z108" s="8">
        <f t="shared" si="49"/>
        <v>0</v>
      </c>
      <c r="AA108" s="8">
        <f t="shared" si="50"/>
        <v>0</v>
      </c>
      <c r="AB108" s="77">
        <f>AB109</f>
        <v>18995.8</v>
      </c>
      <c r="AC108" s="58">
        <f t="shared" si="31"/>
        <v>0</v>
      </c>
      <c r="AD108" s="30"/>
      <c r="AE108" s="30"/>
      <c r="AF108" s="30"/>
      <c r="AG108" s="31"/>
      <c r="AH108" s="29">
        <f t="shared" si="32"/>
        <v>18995.8</v>
      </c>
      <c r="AI108" s="30">
        <f t="shared" si="33"/>
        <v>0</v>
      </c>
      <c r="AJ108" s="30">
        <f t="shared" si="33"/>
        <v>0</v>
      </c>
      <c r="AK108" s="30">
        <f t="shared" si="33"/>
        <v>0</v>
      </c>
      <c r="AL108" s="31">
        <f t="shared" si="33"/>
        <v>18995.8</v>
      </c>
      <c r="AM108" s="60">
        <f t="shared" si="34"/>
        <v>0</v>
      </c>
      <c r="AN108" s="30"/>
      <c r="AO108" s="30"/>
      <c r="AP108" s="30"/>
      <c r="AQ108" s="32"/>
      <c r="AR108" s="60">
        <f t="shared" si="35"/>
        <v>18995.8</v>
      </c>
      <c r="AS108" s="61">
        <f t="shared" si="36"/>
        <v>0</v>
      </c>
      <c r="AT108" s="61">
        <f t="shared" si="37"/>
        <v>0</v>
      </c>
      <c r="AU108" s="61">
        <f t="shared" si="38"/>
        <v>0</v>
      </c>
      <c r="AV108" s="62">
        <f t="shared" si="39"/>
        <v>18995.8</v>
      </c>
      <c r="AW108" s="301">
        <f>AW109</f>
        <v>18995.8</v>
      </c>
      <c r="AX108" s="51">
        <f t="shared" si="40"/>
        <v>100</v>
      </c>
    </row>
    <row r="109" spans="1:50" ht="18" customHeight="1">
      <c r="A109" s="89" t="s">
        <v>154</v>
      </c>
      <c r="B109" s="74" t="s">
        <v>5</v>
      </c>
      <c r="C109" s="74" t="s">
        <v>106</v>
      </c>
      <c r="D109" s="74" t="s">
        <v>96</v>
      </c>
      <c r="E109" s="282" t="s">
        <v>353</v>
      </c>
      <c r="F109" s="282" t="s">
        <v>155</v>
      </c>
      <c r="G109" s="29">
        <f t="shared" si="16"/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66">
        <v>18995.8</v>
      </c>
      <c r="T109" s="30"/>
      <c r="U109" s="30"/>
      <c r="V109" s="30"/>
      <c r="W109" s="34">
        <v>18995.8</v>
      </c>
      <c r="X109" s="76">
        <f t="shared" si="46"/>
        <v>18995.8</v>
      </c>
      <c r="Y109" s="8">
        <f t="shared" si="48"/>
        <v>0</v>
      </c>
      <c r="Z109" s="8">
        <f t="shared" si="49"/>
        <v>0</v>
      </c>
      <c r="AA109" s="8">
        <f t="shared" si="50"/>
        <v>0</v>
      </c>
      <c r="AB109" s="77">
        <v>18995.8</v>
      </c>
      <c r="AC109" s="58">
        <f t="shared" si="31"/>
        <v>0</v>
      </c>
      <c r="AD109" s="30"/>
      <c r="AE109" s="30"/>
      <c r="AF109" s="30"/>
      <c r="AG109" s="31"/>
      <c r="AH109" s="29">
        <f t="shared" si="32"/>
        <v>18995.8</v>
      </c>
      <c r="AI109" s="30">
        <f t="shared" si="33"/>
        <v>0</v>
      </c>
      <c r="AJ109" s="30">
        <f t="shared" si="33"/>
        <v>0</v>
      </c>
      <c r="AK109" s="30">
        <f t="shared" si="33"/>
        <v>0</v>
      </c>
      <c r="AL109" s="31">
        <f t="shared" si="33"/>
        <v>18995.8</v>
      </c>
      <c r="AM109" s="60">
        <f t="shared" si="34"/>
        <v>0</v>
      </c>
      <c r="AN109" s="30"/>
      <c r="AO109" s="30"/>
      <c r="AP109" s="30"/>
      <c r="AQ109" s="32"/>
      <c r="AR109" s="60">
        <f t="shared" si="35"/>
        <v>18995.8</v>
      </c>
      <c r="AS109" s="61">
        <f t="shared" si="36"/>
        <v>0</v>
      </c>
      <c r="AT109" s="61">
        <f t="shared" si="37"/>
        <v>0</v>
      </c>
      <c r="AU109" s="61">
        <f t="shared" si="38"/>
        <v>0</v>
      </c>
      <c r="AV109" s="62">
        <f t="shared" si="39"/>
        <v>18995.8</v>
      </c>
      <c r="AW109" s="301">
        <f>прил1!AV116</f>
        <v>18995.8</v>
      </c>
      <c r="AX109" s="51">
        <f t="shared" si="40"/>
        <v>100</v>
      </c>
    </row>
    <row r="110" spans="1:50" ht="53.25" customHeight="1">
      <c r="A110" s="89" t="s">
        <v>358</v>
      </c>
      <c r="B110" s="74" t="s">
        <v>5</v>
      </c>
      <c r="C110" s="74" t="s">
        <v>106</v>
      </c>
      <c r="D110" s="74" t="s">
        <v>96</v>
      </c>
      <c r="E110" s="282" t="s">
        <v>354</v>
      </c>
      <c r="F110" s="282"/>
      <c r="G110" s="29">
        <f t="shared" si="16"/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66">
        <f>S111</f>
        <v>5390.7</v>
      </c>
      <c r="T110" s="8">
        <f>T111</f>
        <v>1257.8</v>
      </c>
      <c r="U110" s="8">
        <f>U111</f>
        <v>0</v>
      </c>
      <c r="V110" s="8">
        <f>V111</f>
        <v>4132.9</v>
      </c>
      <c r="W110" s="91">
        <f>W111</f>
        <v>0</v>
      </c>
      <c r="X110" s="76">
        <f t="shared" si="46"/>
        <v>5390.7</v>
      </c>
      <c r="Y110" s="8">
        <f t="shared" si="48"/>
        <v>1257.8</v>
      </c>
      <c r="Z110" s="8">
        <f t="shared" si="49"/>
        <v>0</v>
      </c>
      <c r="AA110" s="8">
        <f t="shared" si="50"/>
        <v>4132.9</v>
      </c>
      <c r="AB110" s="77">
        <f>AB111</f>
        <v>0</v>
      </c>
      <c r="AC110" s="58">
        <f t="shared" si="31"/>
        <v>2372.1</v>
      </c>
      <c r="AD110" s="30">
        <f>AD111</f>
        <v>2372.1</v>
      </c>
      <c r="AE110" s="30"/>
      <c r="AF110" s="30"/>
      <c r="AG110" s="31"/>
      <c r="AH110" s="29">
        <f t="shared" si="32"/>
        <v>7762.799999999999</v>
      </c>
      <c r="AI110" s="30">
        <f t="shared" si="33"/>
        <v>3629.8999999999996</v>
      </c>
      <c r="AJ110" s="30">
        <f t="shared" si="33"/>
        <v>0</v>
      </c>
      <c r="AK110" s="30">
        <f t="shared" si="33"/>
        <v>4132.9</v>
      </c>
      <c r="AL110" s="31">
        <f t="shared" si="33"/>
        <v>0</v>
      </c>
      <c r="AM110" s="60">
        <f t="shared" si="34"/>
        <v>507.5</v>
      </c>
      <c r="AN110" s="30">
        <f>AN111</f>
        <v>507.5</v>
      </c>
      <c r="AO110" s="30"/>
      <c r="AP110" s="30">
        <f>AP111</f>
        <v>0</v>
      </c>
      <c r="AQ110" s="32"/>
      <c r="AR110" s="60">
        <f t="shared" si="35"/>
        <v>8270.3</v>
      </c>
      <c r="AS110" s="61">
        <f t="shared" si="36"/>
        <v>4137.4</v>
      </c>
      <c r="AT110" s="61">
        <f t="shared" si="37"/>
        <v>0</v>
      </c>
      <c r="AU110" s="61">
        <f t="shared" si="38"/>
        <v>4132.9</v>
      </c>
      <c r="AV110" s="62">
        <f t="shared" si="39"/>
        <v>0</v>
      </c>
      <c r="AW110" s="301">
        <f>AW111</f>
        <v>7462.8</v>
      </c>
      <c r="AX110" s="51">
        <f t="shared" si="40"/>
        <v>90.23614620993193</v>
      </c>
    </row>
    <row r="111" spans="1:50" ht="17.25" customHeight="1">
      <c r="A111" s="89" t="s">
        <v>154</v>
      </c>
      <c r="B111" s="74" t="s">
        <v>5</v>
      </c>
      <c r="C111" s="74" t="s">
        <v>106</v>
      </c>
      <c r="D111" s="74" t="s">
        <v>96</v>
      </c>
      <c r="E111" s="282" t="s">
        <v>354</v>
      </c>
      <c r="F111" s="282" t="s">
        <v>155</v>
      </c>
      <c r="G111" s="29">
        <f t="shared" si="16"/>
        <v>0</v>
      </c>
      <c r="H111" s="30">
        <v>0</v>
      </c>
      <c r="I111" s="30">
        <v>0</v>
      </c>
      <c r="J111" s="30">
        <v>0</v>
      </c>
      <c r="K111" s="75"/>
      <c r="L111" s="30"/>
      <c r="M111" s="30"/>
      <c r="N111" s="31"/>
      <c r="O111" s="75"/>
      <c r="P111" s="30"/>
      <c r="Q111" s="30"/>
      <c r="R111" s="32"/>
      <c r="S111" s="66">
        <v>5390.7</v>
      </c>
      <c r="T111" s="30">
        <v>1257.8</v>
      </c>
      <c r="U111" s="30">
        <v>0</v>
      </c>
      <c r="V111" s="30">
        <v>4132.9</v>
      </c>
      <c r="W111" s="34"/>
      <c r="X111" s="76">
        <f t="shared" si="46"/>
        <v>5390.7</v>
      </c>
      <c r="Y111" s="8">
        <f t="shared" si="48"/>
        <v>1257.8</v>
      </c>
      <c r="Z111" s="8">
        <f t="shared" si="49"/>
        <v>0</v>
      </c>
      <c r="AA111" s="8">
        <f t="shared" si="50"/>
        <v>4132.9</v>
      </c>
      <c r="AB111" s="77"/>
      <c r="AC111" s="58">
        <f t="shared" si="31"/>
        <v>2372.1</v>
      </c>
      <c r="AD111" s="30">
        <f>прил1!AC118</f>
        <v>2372.1</v>
      </c>
      <c r="AE111" s="30"/>
      <c r="AF111" s="30"/>
      <c r="AG111" s="31"/>
      <c r="AH111" s="29">
        <f t="shared" si="32"/>
        <v>7762.799999999999</v>
      </c>
      <c r="AI111" s="30">
        <f t="shared" si="33"/>
        <v>3629.8999999999996</v>
      </c>
      <c r="AJ111" s="30">
        <f t="shared" si="33"/>
        <v>0</v>
      </c>
      <c r="AK111" s="30">
        <f t="shared" si="33"/>
        <v>4132.9</v>
      </c>
      <c r="AL111" s="31">
        <f t="shared" si="33"/>
        <v>0</v>
      </c>
      <c r="AM111" s="60">
        <f t="shared" si="34"/>
        <v>507.5</v>
      </c>
      <c r="AN111" s="30">
        <v>507.5</v>
      </c>
      <c r="AO111" s="30"/>
      <c r="AP111" s="30"/>
      <c r="AQ111" s="32"/>
      <c r="AR111" s="60">
        <f t="shared" si="35"/>
        <v>8270.3</v>
      </c>
      <c r="AS111" s="61">
        <f t="shared" si="36"/>
        <v>4137.4</v>
      </c>
      <c r="AT111" s="61">
        <f t="shared" si="37"/>
        <v>0</v>
      </c>
      <c r="AU111" s="61">
        <f t="shared" si="38"/>
        <v>4132.9</v>
      </c>
      <c r="AV111" s="62">
        <f t="shared" si="39"/>
        <v>0</v>
      </c>
      <c r="AW111" s="301">
        <f>прил1!AV118</f>
        <v>7462.8</v>
      </c>
      <c r="AX111" s="51">
        <f t="shared" si="40"/>
        <v>90.23614620993193</v>
      </c>
    </row>
    <row r="112" spans="1:50" ht="15.75">
      <c r="A112" s="96" t="s">
        <v>51</v>
      </c>
      <c r="B112" s="289" t="s">
        <v>5</v>
      </c>
      <c r="C112" s="289" t="s">
        <v>106</v>
      </c>
      <c r="D112" s="289" t="s">
        <v>146</v>
      </c>
      <c r="E112" s="289"/>
      <c r="F112" s="290"/>
      <c r="G112" s="97"/>
      <c r="H112" s="98"/>
      <c r="I112" s="98"/>
      <c r="J112" s="99"/>
      <c r="K112" s="97"/>
      <c r="L112" s="98"/>
      <c r="M112" s="98"/>
      <c r="N112" s="99"/>
      <c r="O112" s="97"/>
      <c r="P112" s="98"/>
      <c r="Q112" s="98"/>
      <c r="R112" s="100"/>
      <c r="S112" s="101">
        <f aca="true" t="shared" si="54" ref="S112:S122">SUM(T112:W112)</f>
        <v>144.515</v>
      </c>
      <c r="T112" s="98">
        <f>T113</f>
        <v>144.515</v>
      </c>
      <c r="U112" s="98"/>
      <c r="V112" s="98"/>
      <c r="W112" s="102"/>
      <c r="X112" s="103">
        <f t="shared" si="46"/>
        <v>144.515</v>
      </c>
      <c r="Y112" s="98">
        <f t="shared" si="48"/>
        <v>144.515</v>
      </c>
      <c r="Z112" s="98">
        <f t="shared" si="49"/>
        <v>0</v>
      </c>
      <c r="AA112" s="98">
        <f t="shared" si="50"/>
        <v>0</v>
      </c>
      <c r="AB112" s="95"/>
      <c r="AC112" s="97">
        <f t="shared" si="31"/>
        <v>300</v>
      </c>
      <c r="AD112" s="98">
        <f>AD113+AD115</f>
        <v>300</v>
      </c>
      <c r="AE112" s="98"/>
      <c r="AF112" s="98"/>
      <c r="AG112" s="99"/>
      <c r="AH112" s="97">
        <f t="shared" si="32"/>
        <v>444.515</v>
      </c>
      <c r="AI112" s="98">
        <f t="shared" si="33"/>
        <v>444.515</v>
      </c>
      <c r="AJ112" s="98">
        <f t="shared" si="33"/>
        <v>0</v>
      </c>
      <c r="AK112" s="98">
        <f t="shared" si="33"/>
        <v>0</v>
      </c>
      <c r="AL112" s="99">
        <f t="shared" si="33"/>
        <v>0</v>
      </c>
      <c r="AM112" s="104">
        <f t="shared" si="34"/>
        <v>159</v>
      </c>
      <c r="AN112" s="98">
        <f>AN115</f>
        <v>159</v>
      </c>
      <c r="AO112" s="98">
        <f>AO115</f>
        <v>0</v>
      </c>
      <c r="AP112" s="98"/>
      <c r="AQ112" s="100"/>
      <c r="AR112" s="104">
        <f t="shared" si="35"/>
        <v>603.515</v>
      </c>
      <c r="AS112" s="105">
        <f t="shared" si="36"/>
        <v>603.515</v>
      </c>
      <c r="AT112" s="105">
        <f t="shared" si="37"/>
        <v>0</v>
      </c>
      <c r="AU112" s="105">
        <f t="shared" si="38"/>
        <v>0</v>
      </c>
      <c r="AV112" s="106">
        <f t="shared" si="39"/>
        <v>0</v>
      </c>
      <c r="AW112" s="302">
        <f>AW113+AW115</f>
        <v>585.1</v>
      </c>
      <c r="AX112" s="155">
        <f t="shared" si="40"/>
        <v>96.94870881419683</v>
      </c>
    </row>
    <row r="113" spans="1:50" ht="30" customHeight="1">
      <c r="A113" s="81" t="s">
        <v>52</v>
      </c>
      <c r="B113" s="74" t="s">
        <v>5</v>
      </c>
      <c r="C113" s="74" t="s">
        <v>106</v>
      </c>
      <c r="D113" s="74" t="s">
        <v>146</v>
      </c>
      <c r="E113" s="74" t="s">
        <v>42</v>
      </c>
      <c r="F113" s="282"/>
      <c r="G113" s="29"/>
      <c r="H113" s="30"/>
      <c r="I113" s="30"/>
      <c r="J113" s="31"/>
      <c r="K113" s="75"/>
      <c r="L113" s="30"/>
      <c r="M113" s="30"/>
      <c r="N113" s="31"/>
      <c r="O113" s="75"/>
      <c r="P113" s="30"/>
      <c r="Q113" s="30"/>
      <c r="R113" s="32"/>
      <c r="S113" s="66">
        <f t="shared" si="54"/>
        <v>144.515</v>
      </c>
      <c r="T113" s="30">
        <f>T114</f>
        <v>144.515</v>
      </c>
      <c r="U113" s="30"/>
      <c r="V113" s="30"/>
      <c r="W113" s="34"/>
      <c r="X113" s="76">
        <f t="shared" si="46"/>
        <v>144.515</v>
      </c>
      <c r="Y113" s="8">
        <f t="shared" si="48"/>
        <v>144.515</v>
      </c>
      <c r="Z113" s="8">
        <f t="shared" si="49"/>
        <v>0</v>
      </c>
      <c r="AA113" s="8">
        <f t="shared" si="50"/>
        <v>0</v>
      </c>
      <c r="AB113" s="77"/>
      <c r="AC113" s="58">
        <f t="shared" si="31"/>
        <v>0</v>
      </c>
      <c r="AD113" s="30"/>
      <c r="AE113" s="30"/>
      <c r="AF113" s="30"/>
      <c r="AG113" s="31"/>
      <c r="AH113" s="29">
        <f t="shared" si="32"/>
        <v>144.515</v>
      </c>
      <c r="AI113" s="30">
        <f t="shared" si="33"/>
        <v>144.515</v>
      </c>
      <c r="AJ113" s="30">
        <f t="shared" si="33"/>
        <v>0</v>
      </c>
      <c r="AK113" s="30">
        <f t="shared" si="33"/>
        <v>0</v>
      </c>
      <c r="AL113" s="31">
        <f t="shared" si="33"/>
        <v>0</v>
      </c>
      <c r="AM113" s="60">
        <f t="shared" si="34"/>
        <v>0</v>
      </c>
      <c r="AN113" s="30"/>
      <c r="AO113" s="30"/>
      <c r="AP113" s="30"/>
      <c r="AQ113" s="32"/>
      <c r="AR113" s="60">
        <f t="shared" si="35"/>
        <v>144.515</v>
      </c>
      <c r="AS113" s="61">
        <f t="shared" si="36"/>
        <v>144.515</v>
      </c>
      <c r="AT113" s="61">
        <f t="shared" si="37"/>
        <v>0</v>
      </c>
      <c r="AU113" s="61">
        <f t="shared" si="38"/>
        <v>0</v>
      </c>
      <c r="AV113" s="62">
        <f t="shared" si="39"/>
        <v>0</v>
      </c>
      <c r="AW113" s="301">
        <f>AW114</f>
        <v>137</v>
      </c>
      <c r="AX113" s="51">
        <f t="shared" si="40"/>
        <v>94.79984776666784</v>
      </c>
    </row>
    <row r="114" spans="1:50" ht="15.75">
      <c r="A114" s="81" t="s">
        <v>178</v>
      </c>
      <c r="B114" s="74" t="s">
        <v>5</v>
      </c>
      <c r="C114" s="74" t="s">
        <v>106</v>
      </c>
      <c r="D114" s="74" t="s">
        <v>146</v>
      </c>
      <c r="E114" s="74" t="s">
        <v>42</v>
      </c>
      <c r="F114" s="282" t="s">
        <v>162</v>
      </c>
      <c r="G114" s="29"/>
      <c r="H114" s="30"/>
      <c r="I114" s="30"/>
      <c r="J114" s="31"/>
      <c r="K114" s="75"/>
      <c r="L114" s="30"/>
      <c r="M114" s="30"/>
      <c r="N114" s="31"/>
      <c r="O114" s="75"/>
      <c r="P114" s="30"/>
      <c r="Q114" s="30"/>
      <c r="R114" s="32"/>
      <c r="S114" s="66">
        <f t="shared" si="54"/>
        <v>144.515</v>
      </c>
      <c r="T114" s="30">
        <v>144.515</v>
      </c>
      <c r="U114" s="30"/>
      <c r="V114" s="30"/>
      <c r="W114" s="34"/>
      <c r="X114" s="76">
        <f t="shared" si="46"/>
        <v>144.515</v>
      </c>
      <c r="Y114" s="8">
        <f t="shared" si="48"/>
        <v>144.515</v>
      </c>
      <c r="Z114" s="8">
        <f t="shared" si="49"/>
        <v>0</v>
      </c>
      <c r="AA114" s="8">
        <f t="shared" si="50"/>
        <v>0</v>
      </c>
      <c r="AB114" s="77"/>
      <c r="AC114" s="58">
        <f t="shared" si="31"/>
        <v>0</v>
      </c>
      <c r="AD114" s="30"/>
      <c r="AE114" s="30"/>
      <c r="AF114" s="30"/>
      <c r="AG114" s="31"/>
      <c r="AH114" s="29">
        <f t="shared" si="32"/>
        <v>144.515</v>
      </c>
      <c r="AI114" s="30">
        <f t="shared" si="33"/>
        <v>144.515</v>
      </c>
      <c r="AJ114" s="30">
        <f t="shared" si="33"/>
        <v>0</v>
      </c>
      <c r="AK114" s="30">
        <f t="shared" si="33"/>
        <v>0</v>
      </c>
      <c r="AL114" s="31">
        <f t="shared" si="33"/>
        <v>0</v>
      </c>
      <c r="AM114" s="60">
        <f t="shared" si="34"/>
        <v>0</v>
      </c>
      <c r="AN114" s="30"/>
      <c r="AO114" s="30"/>
      <c r="AP114" s="30"/>
      <c r="AQ114" s="32"/>
      <c r="AR114" s="60">
        <f t="shared" si="35"/>
        <v>144.515</v>
      </c>
      <c r="AS114" s="61">
        <f t="shared" si="36"/>
        <v>144.515</v>
      </c>
      <c r="AT114" s="61">
        <f t="shared" si="37"/>
        <v>0</v>
      </c>
      <c r="AU114" s="61">
        <f t="shared" si="38"/>
        <v>0</v>
      </c>
      <c r="AV114" s="62">
        <f t="shared" si="39"/>
        <v>0</v>
      </c>
      <c r="AW114" s="301">
        <f>прил1!AV121</f>
        <v>137</v>
      </c>
      <c r="AX114" s="51">
        <f t="shared" si="40"/>
        <v>94.79984776666784</v>
      </c>
    </row>
    <row r="115" spans="1:50" ht="16.5" customHeight="1">
      <c r="A115" s="89" t="s">
        <v>71</v>
      </c>
      <c r="B115" s="74" t="s">
        <v>5</v>
      </c>
      <c r="C115" s="74" t="s">
        <v>106</v>
      </c>
      <c r="D115" s="74" t="s">
        <v>146</v>
      </c>
      <c r="E115" s="74" t="s">
        <v>70</v>
      </c>
      <c r="F115" s="282"/>
      <c r="G115" s="29"/>
      <c r="H115" s="30"/>
      <c r="I115" s="30"/>
      <c r="J115" s="31"/>
      <c r="K115" s="75"/>
      <c r="L115" s="30"/>
      <c r="M115" s="30"/>
      <c r="N115" s="31"/>
      <c r="O115" s="75"/>
      <c r="P115" s="30"/>
      <c r="Q115" s="30"/>
      <c r="R115" s="32"/>
      <c r="S115" s="66"/>
      <c r="T115" s="30"/>
      <c r="U115" s="30"/>
      <c r="V115" s="30"/>
      <c r="W115" s="34"/>
      <c r="X115" s="76"/>
      <c r="Y115" s="8"/>
      <c r="Z115" s="8"/>
      <c r="AA115" s="8"/>
      <c r="AB115" s="77"/>
      <c r="AC115" s="58">
        <f t="shared" si="31"/>
        <v>300</v>
      </c>
      <c r="AD115" s="30">
        <f>AD116</f>
        <v>300</v>
      </c>
      <c r="AE115" s="30"/>
      <c r="AF115" s="30"/>
      <c r="AG115" s="31"/>
      <c r="AH115" s="29">
        <f t="shared" si="32"/>
        <v>300</v>
      </c>
      <c r="AI115" s="30">
        <f t="shared" si="33"/>
        <v>300</v>
      </c>
      <c r="AJ115" s="30">
        <f t="shared" si="33"/>
        <v>0</v>
      </c>
      <c r="AK115" s="30">
        <f t="shared" si="33"/>
        <v>0</v>
      </c>
      <c r="AL115" s="31">
        <f t="shared" si="33"/>
        <v>0</v>
      </c>
      <c r="AM115" s="60">
        <f t="shared" si="34"/>
        <v>159</v>
      </c>
      <c r="AN115" s="30">
        <f>AN116</f>
        <v>159</v>
      </c>
      <c r="AO115" s="30"/>
      <c r="AP115" s="30"/>
      <c r="AQ115" s="32"/>
      <c r="AR115" s="60">
        <f t="shared" si="35"/>
        <v>459</v>
      </c>
      <c r="AS115" s="61">
        <f t="shared" si="36"/>
        <v>459</v>
      </c>
      <c r="AT115" s="61">
        <f t="shared" si="37"/>
        <v>0</v>
      </c>
      <c r="AU115" s="61">
        <f t="shared" si="38"/>
        <v>0</v>
      </c>
      <c r="AV115" s="62">
        <f t="shared" si="39"/>
        <v>0</v>
      </c>
      <c r="AW115" s="301">
        <f>AW116</f>
        <v>448.1</v>
      </c>
      <c r="AX115" s="51">
        <f t="shared" si="40"/>
        <v>97.62527233115469</v>
      </c>
    </row>
    <row r="116" spans="1:50" ht="30.75">
      <c r="A116" s="89" t="s">
        <v>72</v>
      </c>
      <c r="B116" s="74" t="s">
        <v>5</v>
      </c>
      <c r="C116" s="74" t="s">
        <v>106</v>
      </c>
      <c r="D116" s="74" t="s">
        <v>146</v>
      </c>
      <c r="E116" s="74" t="s">
        <v>73</v>
      </c>
      <c r="F116" s="282"/>
      <c r="G116" s="29"/>
      <c r="H116" s="30"/>
      <c r="I116" s="30"/>
      <c r="J116" s="31"/>
      <c r="K116" s="75"/>
      <c r="L116" s="30"/>
      <c r="M116" s="30"/>
      <c r="N116" s="31"/>
      <c r="O116" s="75"/>
      <c r="P116" s="30"/>
      <c r="Q116" s="30"/>
      <c r="R116" s="32"/>
      <c r="S116" s="66"/>
      <c r="T116" s="30"/>
      <c r="U116" s="30"/>
      <c r="V116" s="30"/>
      <c r="W116" s="34"/>
      <c r="X116" s="76"/>
      <c r="Y116" s="8"/>
      <c r="Z116" s="8"/>
      <c r="AA116" s="8"/>
      <c r="AB116" s="77"/>
      <c r="AC116" s="58">
        <f t="shared" si="31"/>
        <v>300</v>
      </c>
      <c r="AD116" s="30">
        <f>AD117</f>
        <v>300</v>
      </c>
      <c r="AE116" s="30"/>
      <c r="AF116" s="30"/>
      <c r="AG116" s="31"/>
      <c r="AH116" s="29">
        <f t="shared" si="32"/>
        <v>300</v>
      </c>
      <c r="AI116" s="30">
        <f t="shared" si="33"/>
        <v>300</v>
      </c>
      <c r="AJ116" s="30">
        <f t="shared" si="33"/>
        <v>0</v>
      </c>
      <c r="AK116" s="30">
        <f t="shared" si="33"/>
        <v>0</v>
      </c>
      <c r="AL116" s="31">
        <f t="shared" si="33"/>
        <v>0</v>
      </c>
      <c r="AM116" s="60">
        <f t="shared" si="34"/>
        <v>159</v>
      </c>
      <c r="AN116" s="30">
        <f>AN117</f>
        <v>159</v>
      </c>
      <c r="AO116" s="30"/>
      <c r="AP116" s="30"/>
      <c r="AQ116" s="32"/>
      <c r="AR116" s="60">
        <f t="shared" si="35"/>
        <v>459</v>
      </c>
      <c r="AS116" s="61">
        <f t="shared" si="36"/>
        <v>459</v>
      </c>
      <c r="AT116" s="61">
        <f t="shared" si="37"/>
        <v>0</v>
      </c>
      <c r="AU116" s="61">
        <f t="shared" si="38"/>
        <v>0</v>
      </c>
      <c r="AV116" s="62">
        <f t="shared" si="39"/>
        <v>0</v>
      </c>
      <c r="AW116" s="301">
        <f>AW117</f>
        <v>448.1</v>
      </c>
      <c r="AX116" s="51">
        <f t="shared" si="40"/>
        <v>97.62527233115469</v>
      </c>
    </row>
    <row r="117" spans="1:50" ht="30.75">
      <c r="A117" s="89" t="s">
        <v>103</v>
      </c>
      <c r="B117" s="74" t="s">
        <v>5</v>
      </c>
      <c r="C117" s="74" t="s">
        <v>106</v>
      </c>
      <c r="D117" s="74" t="s">
        <v>146</v>
      </c>
      <c r="E117" s="74" t="s">
        <v>73</v>
      </c>
      <c r="F117" s="282" t="s">
        <v>104</v>
      </c>
      <c r="G117" s="29"/>
      <c r="H117" s="30"/>
      <c r="I117" s="30"/>
      <c r="J117" s="31"/>
      <c r="K117" s="75"/>
      <c r="L117" s="30"/>
      <c r="M117" s="30"/>
      <c r="N117" s="31"/>
      <c r="O117" s="75"/>
      <c r="P117" s="30"/>
      <c r="Q117" s="30"/>
      <c r="R117" s="32"/>
      <c r="S117" s="66"/>
      <c r="T117" s="30"/>
      <c r="U117" s="30"/>
      <c r="V117" s="30"/>
      <c r="W117" s="34"/>
      <c r="X117" s="76"/>
      <c r="Y117" s="8"/>
      <c r="Z117" s="8"/>
      <c r="AA117" s="8"/>
      <c r="AB117" s="77"/>
      <c r="AC117" s="58">
        <f t="shared" si="31"/>
        <v>300</v>
      </c>
      <c r="AD117" s="30">
        <f>прил1!AC124</f>
        <v>300</v>
      </c>
      <c r="AE117" s="30"/>
      <c r="AF117" s="30"/>
      <c r="AG117" s="31"/>
      <c r="AH117" s="29">
        <f t="shared" si="32"/>
        <v>300</v>
      </c>
      <c r="AI117" s="30">
        <f t="shared" si="33"/>
        <v>300</v>
      </c>
      <c r="AJ117" s="30">
        <f t="shared" si="33"/>
        <v>0</v>
      </c>
      <c r="AK117" s="30">
        <f t="shared" si="33"/>
        <v>0</v>
      </c>
      <c r="AL117" s="31">
        <f t="shared" si="33"/>
        <v>0</v>
      </c>
      <c r="AM117" s="60">
        <f t="shared" si="34"/>
        <v>159</v>
      </c>
      <c r="AN117" s="30">
        <v>159</v>
      </c>
      <c r="AO117" s="30"/>
      <c r="AP117" s="30"/>
      <c r="AQ117" s="32"/>
      <c r="AR117" s="60">
        <f t="shared" si="35"/>
        <v>459</v>
      </c>
      <c r="AS117" s="61">
        <f t="shared" si="36"/>
        <v>459</v>
      </c>
      <c r="AT117" s="61">
        <f t="shared" si="37"/>
        <v>0</v>
      </c>
      <c r="AU117" s="61">
        <f t="shared" si="38"/>
        <v>0</v>
      </c>
      <c r="AV117" s="62">
        <f t="shared" si="39"/>
        <v>0</v>
      </c>
      <c r="AW117" s="301">
        <f>прил1!AV124</f>
        <v>448.1</v>
      </c>
      <c r="AX117" s="51">
        <f t="shared" si="40"/>
        <v>97.62527233115469</v>
      </c>
    </row>
    <row r="118" spans="1:50" ht="15.75">
      <c r="A118" s="70" t="s">
        <v>195</v>
      </c>
      <c r="B118" s="283" t="s">
        <v>5</v>
      </c>
      <c r="C118" s="71" t="s">
        <v>106</v>
      </c>
      <c r="D118" s="71" t="s">
        <v>144</v>
      </c>
      <c r="E118" s="71"/>
      <c r="F118" s="281"/>
      <c r="G118" s="58">
        <f t="shared" si="16"/>
        <v>4168.7</v>
      </c>
      <c r="H118" s="63">
        <f>H119</f>
        <v>4168.7</v>
      </c>
      <c r="I118" s="63"/>
      <c r="J118" s="65"/>
      <c r="K118" s="58">
        <f t="shared" si="52"/>
        <v>-778.6999999999998</v>
      </c>
      <c r="L118" s="63">
        <f>L119+L121</f>
        <v>-778.6999999999998</v>
      </c>
      <c r="M118" s="63"/>
      <c r="N118" s="64"/>
      <c r="O118" s="58">
        <f t="shared" si="51"/>
        <v>3390</v>
      </c>
      <c r="P118" s="63">
        <f>P119+P121</f>
        <v>3390</v>
      </c>
      <c r="Q118" s="63">
        <f aca="true" t="shared" si="55" ref="Q118:R121">I118</f>
        <v>0</v>
      </c>
      <c r="R118" s="65">
        <f t="shared" si="55"/>
        <v>0</v>
      </c>
      <c r="S118" s="72">
        <f t="shared" si="54"/>
        <v>1004</v>
      </c>
      <c r="T118" s="63">
        <f>T119+T121</f>
        <v>934</v>
      </c>
      <c r="U118" s="63">
        <f>U119+U121</f>
        <v>70</v>
      </c>
      <c r="V118" s="63"/>
      <c r="W118" s="67"/>
      <c r="X118" s="59">
        <f t="shared" si="46"/>
        <v>4394</v>
      </c>
      <c r="Y118" s="63">
        <f t="shared" si="48"/>
        <v>4324</v>
      </c>
      <c r="Z118" s="63">
        <f t="shared" si="49"/>
        <v>70</v>
      </c>
      <c r="AA118" s="63">
        <f t="shared" si="50"/>
        <v>0</v>
      </c>
      <c r="AB118" s="35"/>
      <c r="AC118" s="58">
        <f t="shared" si="31"/>
        <v>173</v>
      </c>
      <c r="AD118" s="63">
        <f>AD119+AD121</f>
        <v>173</v>
      </c>
      <c r="AE118" s="63"/>
      <c r="AF118" s="63"/>
      <c r="AG118" s="64"/>
      <c r="AH118" s="58">
        <f t="shared" si="32"/>
        <v>4567</v>
      </c>
      <c r="AI118" s="63">
        <f t="shared" si="33"/>
        <v>4497</v>
      </c>
      <c r="AJ118" s="63">
        <f t="shared" si="33"/>
        <v>70</v>
      </c>
      <c r="AK118" s="63">
        <f t="shared" si="33"/>
        <v>0</v>
      </c>
      <c r="AL118" s="64">
        <f t="shared" si="33"/>
        <v>0</v>
      </c>
      <c r="AM118" s="60">
        <f t="shared" si="34"/>
        <v>-159</v>
      </c>
      <c r="AN118" s="30">
        <f>AN121</f>
        <v>-159</v>
      </c>
      <c r="AO118" s="30">
        <f>AO121</f>
        <v>0</v>
      </c>
      <c r="AP118" s="30"/>
      <c r="AQ118" s="32"/>
      <c r="AR118" s="60">
        <f t="shared" si="35"/>
        <v>4408</v>
      </c>
      <c r="AS118" s="68">
        <f t="shared" si="36"/>
        <v>4338</v>
      </c>
      <c r="AT118" s="68">
        <f t="shared" si="37"/>
        <v>70</v>
      </c>
      <c r="AU118" s="68">
        <f t="shared" si="38"/>
        <v>0</v>
      </c>
      <c r="AV118" s="69">
        <f t="shared" si="39"/>
        <v>0</v>
      </c>
      <c r="AW118" s="300">
        <f>AW119+AW121</f>
        <v>4049.7</v>
      </c>
      <c r="AX118" s="155">
        <f t="shared" si="40"/>
        <v>91.87159709618874</v>
      </c>
    </row>
    <row r="119" spans="1:50" ht="30.75">
      <c r="A119" s="89" t="s">
        <v>140</v>
      </c>
      <c r="B119" s="284">
        <v>903</v>
      </c>
      <c r="C119" s="285" t="s">
        <v>106</v>
      </c>
      <c r="D119" s="83" t="s">
        <v>144</v>
      </c>
      <c r="E119" s="83" t="s">
        <v>141</v>
      </c>
      <c r="F119" s="286"/>
      <c r="G119" s="84">
        <f t="shared" si="16"/>
        <v>4168.7</v>
      </c>
      <c r="H119" s="82">
        <f>H120</f>
        <v>4168.7</v>
      </c>
      <c r="I119" s="30"/>
      <c r="J119" s="32"/>
      <c r="K119" s="75">
        <f t="shared" si="52"/>
        <v>-4168.7</v>
      </c>
      <c r="L119" s="30">
        <f>L120</f>
        <v>-4168.7</v>
      </c>
      <c r="M119" s="30"/>
      <c r="N119" s="31"/>
      <c r="O119" s="75">
        <f t="shared" si="51"/>
        <v>0</v>
      </c>
      <c r="P119" s="30">
        <f>P120</f>
        <v>0</v>
      </c>
      <c r="Q119" s="30">
        <f t="shared" si="55"/>
        <v>0</v>
      </c>
      <c r="R119" s="32">
        <f t="shared" si="55"/>
        <v>0</v>
      </c>
      <c r="S119" s="66">
        <f t="shared" si="54"/>
        <v>200</v>
      </c>
      <c r="T119" s="30">
        <f>T120</f>
        <v>200</v>
      </c>
      <c r="U119" s="30"/>
      <c r="V119" s="30"/>
      <c r="W119" s="34"/>
      <c r="X119" s="76">
        <f t="shared" si="46"/>
        <v>200</v>
      </c>
      <c r="Y119" s="8">
        <f t="shared" si="48"/>
        <v>200</v>
      </c>
      <c r="Z119" s="8">
        <f t="shared" si="49"/>
        <v>0</v>
      </c>
      <c r="AA119" s="8">
        <f t="shared" si="50"/>
        <v>0</v>
      </c>
      <c r="AB119" s="77"/>
      <c r="AC119" s="58">
        <f t="shared" si="31"/>
        <v>180</v>
      </c>
      <c r="AD119" s="30">
        <f>AD120</f>
        <v>180</v>
      </c>
      <c r="AE119" s="30"/>
      <c r="AF119" s="30"/>
      <c r="AG119" s="31"/>
      <c r="AH119" s="29">
        <f t="shared" si="32"/>
        <v>380</v>
      </c>
      <c r="AI119" s="30">
        <f t="shared" si="33"/>
        <v>380</v>
      </c>
      <c r="AJ119" s="30">
        <f t="shared" si="33"/>
        <v>0</v>
      </c>
      <c r="AK119" s="30">
        <f t="shared" si="33"/>
        <v>0</v>
      </c>
      <c r="AL119" s="31">
        <f t="shared" si="33"/>
        <v>0</v>
      </c>
      <c r="AM119" s="60">
        <f t="shared" si="34"/>
        <v>0</v>
      </c>
      <c r="AN119" s="30"/>
      <c r="AO119" s="30"/>
      <c r="AP119" s="30"/>
      <c r="AQ119" s="32"/>
      <c r="AR119" s="60">
        <f t="shared" si="35"/>
        <v>380</v>
      </c>
      <c r="AS119" s="61">
        <f t="shared" si="36"/>
        <v>380</v>
      </c>
      <c r="AT119" s="61">
        <f t="shared" si="37"/>
        <v>0</v>
      </c>
      <c r="AU119" s="61">
        <f t="shared" si="38"/>
        <v>0</v>
      </c>
      <c r="AV119" s="62">
        <f t="shared" si="39"/>
        <v>0</v>
      </c>
      <c r="AW119" s="301">
        <f>AW120</f>
        <v>380</v>
      </c>
      <c r="AX119" s="51">
        <f t="shared" si="40"/>
        <v>100</v>
      </c>
    </row>
    <row r="120" spans="1:50" ht="30.75">
      <c r="A120" s="89" t="s">
        <v>103</v>
      </c>
      <c r="B120" s="284">
        <v>903</v>
      </c>
      <c r="C120" s="285" t="s">
        <v>106</v>
      </c>
      <c r="D120" s="83" t="s">
        <v>144</v>
      </c>
      <c r="E120" s="83" t="s">
        <v>142</v>
      </c>
      <c r="F120" s="286" t="s">
        <v>104</v>
      </c>
      <c r="G120" s="84">
        <f t="shared" si="16"/>
        <v>4168.7</v>
      </c>
      <c r="H120" s="82">
        <v>4168.7</v>
      </c>
      <c r="I120" s="30"/>
      <c r="J120" s="32"/>
      <c r="K120" s="75">
        <f t="shared" si="52"/>
        <v>-4168.7</v>
      </c>
      <c r="L120" s="30">
        <f>P120-H120</f>
        <v>-4168.7</v>
      </c>
      <c r="M120" s="30"/>
      <c r="N120" s="31"/>
      <c r="O120" s="75">
        <f t="shared" si="51"/>
        <v>0</v>
      </c>
      <c r="P120" s="30">
        <v>0</v>
      </c>
      <c r="Q120" s="30">
        <f t="shared" si="55"/>
        <v>0</v>
      </c>
      <c r="R120" s="32">
        <f t="shared" si="55"/>
        <v>0</v>
      </c>
      <c r="S120" s="66">
        <f t="shared" si="54"/>
        <v>200</v>
      </c>
      <c r="T120" s="30">
        <v>200</v>
      </c>
      <c r="U120" s="30"/>
      <c r="V120" s="30"/>
      <c r="W120" s="34"/>
      <c r="X120" s="76">
        <f t="shared" si="46"/>
        <v>200</v>
      </c>
      <c r="Y120" s="8">
        <f t="shared" si="48"/>
        <v>200</v>
      </c>
      <c r="Z120" s="8">
        <f t="shared" si="49"/>
        <v>0</v>
      </c>
      <c r="AA120" s="8">
        <f t="shared" si="50"/>
        <v>0</v>
      </c>
      <c r="AB120" s="77"/>
      <c r="AC120" s="58">
        <f t="shared" si="31"/>
        <v>180</v>
      </c>
      <c r="AD120" s="30">
        <f>прил1!AC127</f>
        <v>180</v>
      </c>
      <c r="AE120" s="30"/>
      <c r="AF120" s="30"/>
      <c r="AG120" s="31"/>
      <c r="AH120" s="29">
        <f t="shared" si="32"/>
        <v>380</v>
      </c>
      <c r="AI120" s="30">
        <f t="shared" si="33"/>
        <v>380</v>
      </c>
      <c r="AJ120" s="30">
        <f t="shared" si="33"/>
        <v>0</v>
      </c>
      <c r="AK120" s="30">
        <f t="shared" si="33"/>
        <v>0</v>
      </c>
      <c r="AL120" s="31">
        <f t="shared" si="33"/>
        <v>0</v>
      </c>
      <c r="AM120" s="60">
        <f t="shared" si="34"/>
        <v>0</v>
      </c>
      <c r="AN120" s="30"/>
      <c r="AO120" s="30"/>
      <c r="AP120" s="30"/>
      <c r="AQ120" s="32"/>
      <c r="AR120" s="60">
        <f t="shared" si="35"/>
        <v>380</v>
      </c>
      <c r="AS120" s="61">
        <f t="shared" si="36"/>
        <v>380</v>
      </c>
      <c r="AT120" s="61">
        <f t="shared" si="37"/>
        <v>0</v>
      </c>
      <c r="AU120" s="61">
        <f t="shared" si="38"/>
        <v>0</v>
      </c>
      <c r="AV120" s="62">
        <f t="shared" si="39"/>
        <v>0</v>
      </c>
      <c r="AW120" s="301">
        <f>прил1!AV127</f>
        <v>380</v>
      </c>
      <c r="AX120" s="51">
        <f t="shared" si="40"/>
        <v>100</v>
      </c>
    </row>
    <row r="121" spans="1:50" ht="23.25" customHeight="1">
      <c r="A121" s="89" t="s">
        <v>196</v>
      </c>
      <c r="B121" s="284">
        <v>903</v>
      </c>
      <c r="C121" s="285" t="s">
        <v>106</v>
      </c>
      <c r="D121" s="83" t="s">
        <v>144</v>
      </c>
      <c r="E121" s="83" t="s">
        <v>197</v>
      </c>
      <c r="F121" s="286"/>
      <c r="G121" s="84"/>
      <c r="H121" s="82"/>
      <c r="I121" s="30"/>
      <c r="J121" s="32"/>
      <c r="K121" s="75">
        <f t="shared" si="52"/>
        <v>3390</v>
      </c>
      <c r="L121" s="30">
        <f>L122</f>
        <v>3390</v>
      </c>
      <c r="M121" s="30"/>
      <c r="N121" s="31"/>
      <c r="O121" s="75">
        <f t="shared" si="51"/>
        <v>3390</v>
      </c>
      <c r="P121" s="30">
        <f>P122</f>
        <v>3390</v>
      </c>
      <c r="Q121" s="30">
        <f t="shared" si="55"/>
        <v>0</v>
      </c>
      <c r="R121" s="32">
        <f t="shared" si="55"/>
        <v>0</v>
      </c>
      <c r="S121" s="66">
        <f t="shared" si="54"/>
        <v>804</v>
      </c>
      <c r="T121" s="30">
        <f>T122</f>
        <v>734</v>
      </c>
      <c r="U121" s="30">
        <f>U122</f>
        <v>70</v>
      </c>
      <c r="V121" s="30"/>
      <c r="W121" s="34"/>
      <c r="X121" s="76">
        <f t="shared" si="46"/>
        <v>4194</v>
      </c>
      <c r="Y121" s="8">
        <f t="shared" si="48"/>
        <v>4124</v>
      </c>
      <c r="Z121" s="8">
        <f t="shared" si="49"/>
        <v>70</v>
      </c>
      <c r="AA121" s="8">
        <f t="shared" si="50"/>
        <v>0</v>
      </c>
      <c r="AB121" s="77"/>
      <c r="AC121" s="58">
        <f t="shared" si="31"/>
        <v>-7</v>
      </c>
      <c r="AD121" s="30">
        <f>AD122</f>
        <v>-7</v>
      </c>
      <c r="AE121" s="30"/>
      <c r="AF121" s="30"/>
      <c r="AG121" s="31"/>
      <c r="AH121" s="29">
        <f t="shared" si="32"/>
        <v>4187</v>
      </c>
      <c r="AI121" s="30">
        <f t="shared" si="33"/>
        <v>4117</v>
      </c>
      <c r="AJ121" s="30">
        <f t="shared" si="33"/>
        <v>70</v>
      </c>
      <c r="AK121" s="30">
        <f t="shared" si="33"/>
        <v>0</v>
      </c>
      <c r="AL121" s="31">
        <f t="shared" si="33"/>
        <v>0</v>
      </c>
      <c r="AM121" s="60">
        <f t="shared" si="34"/>
        <v>-159</v>
      </c>
      <c r="AN121" s="30">
        <f>AN122</f>
        <v>-159</v>
      </c>
      <c r="AO121" s="30"/>
      <c r="AP121" s="30"/>
      <c r="AQ121" s="32"/>
      <c r="AR121" s="60">
        <f t="shared" si="35"/>
        <v>4028</v>
      </c>
      <c r="AS121" s="61">
        <f t="shared" si="36"/>
        <v>3958</v>
      </c>
      <c r="AT121" s="61">
        <f t="shared" si="37"/>
        <v>70</v>
      </c>
      <c r="AU121" s="61">
        <f t="shared" si="38"/>
        <v>0</v>
      </c>
      <c r="AV121" s="62">
        <f t="shared" si="39"/>
        <v>0</v>
      </c>
      <c r="AW121" s="301">
        <f>AW122</f>
        <v>3669.7</v>
      </c>
      <c r="AX121" s="51">
        <f t="shared" si="40"/>
        <v>91.10476663356503</v>
      </c>
    </row>
    <row r="122" spans="1:50" ht="30.75">
      <c r="A122" s="89" t="s">
        <v>103</v>
      </c>
      <c r="B122" s="284">
        <v>903</v>
      </c>
      <c r="C122" s="285" t="s">
        <v>106</v>
      </c>
      <c r="D122" s="83" t="s">
        <v>144</v>
      </c>
      <c r="E122" s="83" t="s">
        <v>197</v>
      </c>
      <c r="F122" s="286" t="s">
        <v>104</v>
      </c>
      <c r="G122" s="84"/>
      <c r="H122" s="82"/>
      <c r="I122" s="30"/>
      <c r="J122" s="32"/>
      <c r="K122" s="75">
        <f t="shared" si="52"/>
        <v>3390</v>
      </c>
      <c r="L122" s="30">
        <v>3390</v>
      </c>
      <c r="M122" s="30"/>
      <c r="N122" s="31"/>
      <c r="O122" s="75">
        <f t="shared" si="51"/>
        <v>3390</v>
      </c>
      <c r="P122" s="30">
        <f>H122+L122</f>
        <v>3390</v>
      </c>
      <c r="Q122" s="30">
        <f aca="true" t="shared" si="56" ref="Q122:R139">I122</f>
        <v>0</v>
      </c>
      <c r="R122" s="32">
        <f t="shared" si="56"/>
        <v>0</v>
      </c>
      <c r="S122" s="66">
        <f t="shared" si="54"/>
        <v>804</v>
      </c>
      <c r="T122" s="30">
        <v>734</v>
      </c>
      <c r="U122" s="30">
        <v>70</v>
      </c>
      <c r="V122" s="30"/>
      <c r="W122" s="34"/>
      <c r="X122" s="76">
        <f t="shared" si="46"/>
        <v>4194</v>
      </c>
      <c r="Y122" s="8">
        <f t="shared" si="48"/>
        <v>4124</v>
      </c>
      <c r="Z122" s="8">
        <f t="shared" si="49"/>
        <v>70</v>
      </c>
      <c r="AA122" s="8">
        <f t="shared" si="50"/>
        <v>0</v>
      </c>
      <c r="AB122" s="77"/>
      <c r="AC122" s="58">
        <f t="shared" si="31"/>
        <v>-7</v>
      </c>
      <c r="AD122" s="30">
        <f>прил1!AC129</f>
        <v>-7</v>
      </c>
      <c r="AE122" s="30"/>
      <c r="AF122" s="30"/>
      <c r="AG122" s="31"/>
      <c r="AH122" s="29">
        <f t="shared" si="32"/>
        <v>4187</v>
      </c>
      <c r="AI122" s="30">
        <f t="shared" si="33"/>
        <v>4117</v>
      </c>
      <c r="AJ122" s="30">
        <f t="shared" si="33"/>
        <v>70</v>
      </c>
      <c r="AK122" s="30">
        <f t="shared" si="33"/>
        <v>0</v>
      </c>
      <c r="AL122" s="31">
        <f t="shared" si="33"/>
        <v>0</v>
      </c>
      <c r="AM122" s="60">
        <f t="shared" si="34"/>
        <v>-159</v>
      </c>
      <c r="AN122" s="30">
        <v>-159</v>
      </c>
      <c r="AO122" s="30"/>
      <c r="AP122" s="30"/>
      <c r="AQ122" s="32"/>
      <c r="AR122" s="60">
        <f t="shared" si="35"/>
        <v>4028</v>
      </c>
      <c r="AS122" s="61">
        <f t="shared" si="36"/>
        <v>3958</v>
      </c>
      <c r="AT122" s="61">
        <f t="shared" si="37"/>
        <v>70</v>
      </c>
      <c r="AU122" s="61">
        <f t="shared" si="38"/>
        <v>0</v>
      </c>
      <c r="AV122" s="62">
        <f t="shared" si="39"/>
        <v>0</v>
      </c>
      <c r="AW122" s="301">
        <f>прил1!AV129</f>
        <v>3669.7</v>
      </c>
      <c r="AX122" s="51">
        <f t="shared" si="40"/>
        <v>91.10476663356503</v>
      </c>
    </row>
    <row r="123" spans="1:50" ht="36" customHeight="1">
      <c r="A123" s="70" t="s">
        <v>220</v>
      </c>
      <c r="B123" s="12">
        <v>903</v>
      </c>
      <c r="C123" s="71" t="s">
        <v>221</v>
      </c>
      <c r="D123" s="71"/>
      <c r="E123" s="71"/>
      <c r="F123" s="281"/>
      <c r="G123" s="58">
        <f t="shared" si="16"/>
        <v>1086</v>
      </c>
      <c r="H123" s="63">
        <f>H124+H135</f>
        <v>1086</v>
      </c>
      <c r="I123" s="63"/>
      <c r="J123" s="65"/>
      <c r="K123" s="58">
        <f t="shared" si="52"/>
        <v>2180.3</v>
      </c>
      <c r="L123" s="63">
        <f>L124+L135</f>
        <v>2180.3</v>
      </c>
      <c r="M123" s="63"/>
      <c r="N123" s="64"/>
      <c r="O123" s="58">
        <f t="shared" si="51"/>
        <v>3266.3</v>
      </c>
      <c r="P123" s="63">
        <f aca="true" t="shared" si="57" ref="P123:P130">H123+L123</f>
        <v>3266.3</v>
      </c>
      <c r="Q123" s="63">
        <f t="shared" si="56"/>
        <v>0</v>
      </c>
      <c r="R123" s="65">
        <f t="shared" si="56"/>
        <v>0</v>
      </c>
      <c r="S123" s="72">
        <f aca="true" t="shared" si="58" ref="S123:S130">SUM(T123:W123)</f>
        <v>-2154.1</v>
      </c>
      <c r="T123" s="63">
        <f>T124+T135</f>
        <v>-2218</v>
      </c>
      <c r="U123" s="63">
        <f>U124</f>
        <v>5</v>
      </c>
      <c r="V123" s="63">
        <f>V124</f>
        <v>58.9</v>
      </c>
      <c r="W123" s="67"/>
      <c r="X123" s="59">
        <f t="shared" si="46"/>
        <v>1112.2000000000003</v>
      </c>
      <c r="Y123" s="63">
        <f t="shared" si="48"/>
        <v>1048.3000000000002</v>
      </c>
      <c r="Z123" s="63">
        <f t="shared" si="49"/>
        <v>5</v>
      </c>
      <c r="AA123" s="63">
        <f t="shared" si="50"/>
        <v>58.9</v>
      </c>
      <c r="AB123" s="35"/>
      <c r="AC123" s="58">
        <f t="shared" si="31"/>
        <v>71.8</v>
      </c>
      <c r="AD123" s="63">
        <f>AD124</f>
        <v>71.8</v>
      </c>
      <c r="AE123" s="63"/>
      <c r="AF123" s="63"/>
      <c r="AG123" s="64"/>
      <c r="AH123" s="58">
        <f t="shared" si="32"/>
        <v>1184.0000000000002</v>
      </c>
      <c r="AI123" s="63">
        <f t="shared" si="33"/>
        <v>1120.1000000000001</v>
      </c>
      <c r="AJ123" s="63">
        <f t="shared" si="33"/>
        <v>5</v>
      </c>
      <c r="AK123" s="63">
        <f t="shared" si="33"/>
        <v>58.9</v>
      </c>
      <c r="AL123" s="64">
        <f t="shared" si="33"/>
        <v>0</v>
      </c>
      <c r="AM123" s="60">
        <f t="shared" si="34"/>
        <v>0</v>
      </c>
      <c r="AN123" s="30"/>
      <c r="AO123" s="30"/>
      <c r="AP123" s="30"/>
      <c r="AQ123" s="32"/>
      <c r="AR123" s="60">
        <f t="shared" si="35"/>
        <v>1184.0000000000002</v>
      </c>
      <c r="AS123" s="68">
        <f t="shared" si="36"/>
        <v>1120.1000000000001</v>
      </c>
      <c r="AT123" s="68">
        <f t="shared" si="37"/>
        <v>5</v>
      </c>
      <c r="AU123" s="68">
        <f t="shared" si="38"/>
        <v>58.9</v>
      </c>
      <c r="AV123" s="69">
        <f t="shared" si="39"/>
        <v>0</v>
      </c>
      <c r="AW123" s="300">
        <f>AW124+AW135</f>
        <v>1021.4</v>
      </c>
      <c r="AX123" s="155">
        <f t="shared" si="40"/>
        <v>86.26689189189187</v>
      </c>
    </row>
    <row r="124" spans="1:50" ht="15.75">
      <c r="A124" s="70" t="s">
        <v>222</v>
      </c>
      <c r="B124" s="12">
        <v>903</v>
      </c>
      <c r="C124" s="71" t="s">
        <v>221</v>
      </c>
      <c r="D124" s="71" t="s">
        <v>96</v>
      </c>
      <c r="E124" s="71"/>
      <c r="F124" s="281"/>
      <c r="G124" s="58">
        <f t="shared" si="16"/>
        <v>876</v>
      </c>
      <c r="H124" s="63">
        <f>H125+H128</f>
        <v>876</v>
      </c>
      <c r="I124" s="63"/>
      <c r="J124" s="65"/>
      <c r="K124" s="58">
        <f t="shared" si="52"/>
        <v>2180.3</v>
      </c>
      <c r="L124" s="63">
        <f>L125+L128+L131</f>
        <v>2180.3</v>
      </c>
      <c r="M124" s="63">
        <f>M125+M128+M131</f>
        <v>0</v>
      </c>
      <c r="N124" s="64">
        <f>N125+N128+N131</f>
        <v>0</v>
      </c>
      <c r="O124" s="58">
        <f t="shared" si="51"/>
        <v>3056.3</v>
      </c>
      <c r="P124" s="63">
        <f t="shared" si="57"/>
        <v>3056.3</v>
      </c>
      <c r="Q124" s="63">
        <f t="shared" si="56"/>
        <v>0</v>
      </c>
      <c r="R124" s="65">
        <f t="shared" si="56"/>
        <v>0</v>
      </c>
      <c r="S124" s="72">
        <f t="shared" si="58"/>
        <v>-2154.1</v>
      </c>
      <c r="T124" s="63">
        <f>T125+T128+T131</f>
        <v>-2218</v>
      </c>
      <c r="U124" s="63">
        <f>U125</f>
        <v>5</v>
      </c>
      <c r="V124" s="63">
        <f>V128</f>
        <v>58.9</v>
      </c>
      <c r="W124" s="67"/>
      <c r="X124" s="59">
        <f t="shared" si="46"/>
        <v>902.2000000000002</v>
      </c>
      <c r="Y124" s="63">
        <f t="shared" si="48"/>
        <v>838.3000000000002</v>
      </c>
      <c r="Z124" s="63">
        <f t="shared" si="49"/>
        <v>5</v>
      </c>
      <c r="AA124" s="63">
        <f t="shared" si="50"/>
        <v>58.9</v>
      </c>
      <c r="AB124" s="35"/>
      <c r="AC124" s="58">
        <f t="shared" si="31"/>
        <v>71.8</v>
      </c>
      <c r="AD124" s="63">
        <f>AD125</f>
        <v>71.8</v>
      </c>
      <c r="AE124" s="63"/>
      <c r="AF124" s="63">
        <f>AF125+AF128+AF133</f>
        <v>0</v>
      </c>
      <c r="AG124" s="64"/>
      <c r="AH124" s="58">
        <f t="shared" si="32"/>
        <v>974.0000000000001</v>
      </c>
      <c r="AI124" s="63">
        <f t="shared" si="33"/>
        <v>910.1000000000001</v>
      </c>
      <c r="AJ124" s="63">
        <f t="shared" si="33"/>
        <v>5</v>
      </c>
      <c r="AK124" s="63">
        <f t="shared" si="33"/>
        <v>58.9</v>
      </c>
      <c r="AL124" s="64">
        <f t="shared" si="33"/>
        <v>0</v>
      </c>
      <c r="AM124" s="60">
        <f t="shared" si="34"/>
        <v>0</v>
      </c>
      <c r="AN124" s="30"/>
      <c r="AO124" s="30"/>
      <c r="AP124" s="30"/>
      <c r="AQ124" s="32"/>
      <c r="AR124" s="60">
        <f t="shared" si="35"/>
        <v>974.0000000000001</v>
      </c>
      <c r="AS124" s="68">
        <f t="shared" si="36"/>
        <v>910.1000000000001</v>
      </c>
      <c r="AT124" s="68">
        <f t="shared" si="37"/>
        <v>5</v>
      </c>
      <c r="AU124" s="68">
        <f t="shared" si="38"/>
        <v>58.9</v>
      </c>
      <c r="AV124" s="69">
        <f t="shared" si="39"/>
        <v>0</v>
      </c>
      <c r="AW124" s="300">
        <f>AW125+AW128+AW133</f>
        <v>811.4</v>
      </c>
      <c r="AX124" s="155">
        <f t="shared" si="40"/>
        <v>83.30595482546201</v>
      </c>
    </row>
    <row r="125" spans="1:50" ht="15.75">
      <c r="A125" s="73" t="s">
        <v>223</v>
      </c>
      <c r="B125" s="27">
        <v>903</v>
      </c>
      <c r="C125" s="107" t="s">
        <v>221</v>
      </c>
      <c r="D125" s="107" t="s">
        <v>96</v>
      </c>
      <c r="E125" s="107" t="s">
        <v>224</v>
      </c>
      <c r="F125" s="282"/>
      <c r="G125" s="29">
        <f t="shared" si="16"/>
        <v>596.7</v>
      </c>
      <c r="H125" s="30">
        <f>H126</f>
        <v>596.7</v>
      </c>
      <c r="I125" s="30"/>
      <c r="J125" s="32"/>
      <c r="K125" s="75">
        <f t="shared" si="52"/>
        <v>7.6</v>
      </c>
      <c r="L125" s="30">
        <f>L126</f>
        <v>7.6</v>
      </c>
      <c r="M125" s="30"/>
      <c r="N125" s="31"/>
      <c r="O125" s="75">
        <f t="shared" si="51"/>
        <v>604.3000000000001</v>
      </c>
      <c r="P125" s="30">
        <f t="shared" si="57"/>
        <v>604.3000000000001</v>
      </c>
      <c r="Q125" s="30">
        <f t="shared" si="56"/>
        <v>0</v>
      </c>
      <c r="R125" s="32">
        <f t="shared" si="56"/>
        <v>0</v>
      </c>
      <c r="S125" s="66">
        <f t="shared" si="58"/>
        <v>5</v>
      </c>
      <c r="T125" s="30"/>
      <c r="U125" s="30">
        <f>U126</f>
        <v>5</v>
      </c>
      <c r="V125" s="30"/>
      <c r="W125" s="34"/>
      <c r="X125" s="76">
        <f t="shared" si="46"/>
        <v>609.3000000000001</v>
      </c>
      <c r="Y125" s="8">
        <f t="shared" si="48"/>
        <v>604.3000000000001</v>
      </c>
      <c r="Z125" s="8">
        <f t="shared" si="49"/>
        <v>5</v>
      </c>
      <c r="AA125" s="8">
        <f t="shared" si="50"/>
        <v>0</v>
      </c>
      <c r="AB125" s="35"/>
      <c r="AC125" s="58">
        <f t="shared" si="31"/>
        <v>71.8</v>
      </c>
      <c r="AD125" s="30">
        <f>AD126</f>
        <v>71.8</v>
      </c>
      <c r="AE125" s="30"/>
      <c r="AF125" s="30"/>
      <c r="AG125" s="31"/>
      <c r="AH125" s="29">
        <f t="shared" si="32"/>
        <v>681.1</v>
      </c>
      <c r="AI125" s="30">
        <f t="shared" si="33"/>
        <v>676.1</v>
      </c>
      <c r="AJ125" s="30">
        <f t="shared" si="33"/>
        <v>5</v>
      </c>
      <c r="AK125" s="30">
        <f t="shared" si="33"/>
        <v>0</v>
      </c>
      <c r="AL125" s="31">
        <f t="shared" si="33"/>
        <v>0</v>
      </c>
      <c r="AM125" s="60">
        <f t="shared" si="34"/>
        <v>0</v>
      </c>
      <c r="AN125" s="30"/>
      <c r="AO125" s="30"/>
      <c r="AP125" s="30"/>
      <c r="AQ125" s="32"/>
      <c r="AR125" s="60">
        <f t="shared" si="35"/>
        <v>681.1</v>
      </c>
      <c r="AS125" s="61">
        <f t="shared" si="36"/>
        <v>676.1</v>
      </c>
      <c r="AT125" s="61">
        <f t="shared" si="37"/>
        <v>5</v>
      </c>
      <c r="AU125" s="61">
        <f t="shared" si="38"/>
        <v>0</v>
      </c>
      <c r="AV125" s="62">
        <f t="shared" si="39"/>
        <v>0</v>
      </c>
      <c r="AW125" s="301">
        <f>AW126</f>
        <v>518.5</v>
      </c>
      <c r="AX125" s="51">
        <f t="shared" si="40"/>
        <v>76.12685361914549</v>
      </c>
    </row>
    <row r="126" spans="1:50" ht="30.75">
      <c r="A126" s="73" t="s">
        <v>225</v>
      </c>
      <c r="B126" s="27">
        <v>903</v>
      </c>
      <c r="C126" s="74" t="s">
        <v>221</v>
      </c>
      <c r="D126" s="74" t="s">
        <v>96</v>
      </c>
      <c r="E126" s="74" t="s">
        <v>226</v>
      </c>
      <c r="F126" s="282"/>
      <c r="G126" s="29">
        <f t="shared" si="16"/>
        <v>596.7</v>
      </c>
      <c r="H126" s="30">
        <f>H127</f>
        <v>596.7</v>
      </c>
      <c r="I126" s="30"/>
      <c r="J126" s="32"/>
      <c r="K126" s="75">
        <f t="shared" si="52"/>
        <v>7.6</v>
      </c>
      <c r="L126" s="30">
        <f>L127</f>
        <v>7.6</v>
      </c>
      <c r="M126" s="30"/>
      <c r="N126" s="31"/>
      <c r="O126" s="75">
        <f t="shared" si="51"/>
        <v>604.3000000000001</v>
      </c>
      <c r="P126" s="30">
        <f t="shared" si="57"/>
        <v>604.3000000000001</v>
      </c>
      <c r="Q126" s="30">
        <f t="shared" si="56"/>
        <v>0</v>
      </c>
      <c r="R126" s="32">
        <f t="shared" si="56"/>
        <v>0</v>
      </c>
      <c r="S126" s="66">
        <f t="shared" si="58"/>
        <v>5</v>
      </c>
      <c r="T126" s="30"/>
      <c r="U126" s="30">
        <f>U127</f>
        <v>5</v>
      </c>
      <c r="V126" s="30"/>
      <c r="W126" s="34"/>
      <c r="X126" s="76">
        <f t="shared" si="46"/>
        <v>609.3000000000001</v>
      </c>
      <c r="Y126" s="8">
        <f t="shared" si="48"/>
        <v>604.3000000000001</v>
      </c>
      <c r="Z126" s="8">
        <f t="shared" si="49"/>
        <v>5</v>
      </c>
      <c r="AA126" s="8">
        <f t="shared" si="50"/>
        <v>0</v>
      </c>
      <c r="AB126" s="35"/>
      <c r="AC126" s="58">
        <f t="shared" si="31"/>
        <v>71.8</v>
      </c>
      <c r="AD126" s="30">
        <f>AD127</f>
        <v>71.8</v>
      </c>
      <c r="AE126" s="30"/>
      <c r="AF126" s="30"/>
      <c r="AG126" s="31"/>
      <c r="AH126" s="29">
        <f t="shared" si="32"/>
        <v>681.1</v>
      </c>
      <c r="AI126" s="30">
        <f t="shared" si="33"/>
        <v>676.1</v>
      </c>
      <c r="AJ126" s="30">
        <f t="shared" si="33"/>
        <v>5</v>
      </c>
      <c r="AK126" s="30">
        <f t="shared" si="33"/>
        <v>0</v>
      </c>
      <c r="AL126" s="31">
        <f t="shared" si="33"/>
        <v>0</v>
      </c>
      <c r="AM126" s="60">
        <f t="shared" si="34"/>
        <v>0</v>
      </c>
      <c r="AN126" s="30"/>
      <c r="AO126" s="30"/>
      <c r="AP126" s="30"/>
      <c r="AQ126" s="32"/>
      <c r="AR126" s="60">
        <f t="shared" si="35"/>
        <v>681.1</v>
      </c>
      <c r="AS126" s="61">
        <f t="shared" si="36"/>
        <v>676.1</v>
      </c>
      <c r="AT126" s="61">
        <f t="shared" si="37"/>
        <v>5</v>
      </c>
      <c r="AU126" s="61">
        <f t="shared" si="38"/>
        <v>0</v>
      </c>
      <c r="AV126" s="62">
        <f t="shared" si="39"/>
        <v>0</v>
      </c>
      <c r="AW126" s="301">
        <f>AW127</f>
        <v>518.5</v>
      </c>
      <c r="AX126" s="51">
        <f t="shared" si="40"/>
        <v>76.12685361914549</v>
      </c>
    </row>
    <row r="127" spans="1:50" ht="30.75">
      <c r="A127" s="73" t="s">
        <v>170</v>
      </c>
      <c r="B127" s="27">
        <v>903</v>
      </c>
      <c r="C127" s="74" t="s">
        <v>221</v>
      </c>
      <c r="D127" s="74" t="s">
        <v>96</v>
      </c>
      <c r="E127" s="74" t="s">
        <v>226</v>
      </c>
      <c r="F127" s="282" t="s">
        <v>131</v>
      </c>
      <c r="G127" s="29">
        <f t="shared" si="16"/>
        <v>596.7</v>
      </c>
      <c r="H127" s="30">
        <v>596.7</v>
      </c>
      <c r="I127" s="30"/>
      <c r="J127" s="32"/>
      <c r="K127" s="75">
        <f t="shared" si="52"/>
        <v>7.6</v>
      </c>
      <c r="L127" s="30">
        <v>7.6</v>
      </c>
      <c r="M127" s="30"/>
      <c r="N127" s="31"/>
      <c r="O127" s="75">
        <f t="shared" si="51"/>
        <v>604.3000000000001</v>
      </c>
      <c r="P127" s="30">
        <f t="shared" si="57"/>
        <v>604.3000000000001</v>
      </c>
      <c r="Q127" s="30">
        <f t="shared" si="56"/>
        <v>0</v>
      </c>
      <c r="R127" s="32">
        <f t="shared" si="56"/>
        <v>0</v>
      </c>
      <c r="S127" s="66">
        <f t="shared" si="58"/>
        <v>5</v>
      </c>
      <c r="T127" s="30"/>
      <c r="U127" s="30">
        <v>5</v>
      </c>
      <c r="V127" s="30"/>
      <c r="W127" s="34"/>
      <c r="X127" s="76">
        <f t="shared" si="46"/>
        <v>609.3000000000001</v>
      </c>
      <c r="Y127" s="8">
        <f t="shared" si="48"/>
        <v>604.3000000000001</v>
      </c>
      <c r="Z127" s="8">
        <f t="shared" si="49"/>
        <v>5</v>
      </c>
      <c r="AA127" s="8">
        <f t="shared" si="50"/>
        <v>0</v>
      </c>
      <c r="AB127" s="35"/>
      <c r="AC127" s="58">
        <f t="shared" si="31"/>
        <v>71.8</v>
      </c>
      <c r="AD127" s="30">
        <f>прил1!AC165</f>
        <v>71.8</v>
      </c>
      <c r="AE127" s="30"/>
      <c r="AF127" s="30"/>
      <c r="AG127" s="31"/>
      <c r="AH127" s="29">
        <f t="shared" si="32"/>
        <v>681.1</v>
      </c>
      <c r="AI127" s="30">
        <f t="shared" si="33"/>
        <v>676.1</v>
      </c>
      <c r="AJ127" s="30">
        <f t="shared" si="33"/>
        <v>5</v>
      </c>
      <c r="AK127" s="30">
        <f t="shared" si="33"/>
        <v>0</v>
      </c>
      <c r="AL127" s="31">
        <f t="shared" si="33"/>
        <v>0</v>
      </c>
      <c r="AM127" s="60">
        <f t="shared" si="34"/>
        <v>0</v>
      </c>
      <c r="AN127" s="30"/>
      <c r="AO127" s="30"/>
      <c r="AP127" s="30"/>
      <c r="AQ127" s="32"/>
      <c r="AR127" s="60">
        <f t="shared" si="35"/>
        <v>681.1</v>
      </c>
      <c r="AS127" s="61">
        <f t="shared" si="36"/>
        <v>676.1</v>
      </c>
      <c r="AT127" s="61">
        <f t="shared" si="37"/>
        <v>5</v>
      </c>
      <c r="AU127" s="61">
        <f t="shared" si="38"/>
        <v>0</v>
      </c>
      <c r="AV127" s="62">
        <f t="shared" si="39"/>
        <v>0</v>
      </c>
      <c r="AW127" s="301">
        <f>прил1!AV165</f>
        <v>518.5</v>
      </c>
      <c r="AX127" s="51">
        <f t="shared" si="40"/>
        <v>76.12685361914549</v>
      </c>
    </row>
    <row r="128" spans="1:50" ht="15.75">
      <c r="A128" s="73" t="s">
        <v>227</v>
      </c>
      <c r="B128" s="27">
        <v>903</v>
      </c>
      <c r="C128" s="74" t="s">
        <v>221</v>
      </c>
      <c r="D128" s="74" t="s">
        <v>96</v>
      </c>
      <c r="E128" s="74" t="s">
        <v>228</v>
      </c>
      <c r="F128" s="282"/>
      <c r="G128" s="29">
        <f t="shared" si="16"/>
        <v>279.3</v>
      </c>
      <c r="H128" s="30">
        <f>H129</f>
        <v>279.3</v>
      </c>
      <c r="I128" s="30"/>
      <c r="J128" s="32"/>
      <c r="K128" s="75">
        <f t="shared" si="52"/>
        <v>-45.3</v>
      </c>
      <c r="L128" s="30">
        <f>L129</f>
        <v>-45.3</v>
      </c>
      <c r="M128" s="30"/>
      <c r="N128" s="31"/>
      <c r="O128" s="75">
        <f t="shared" si="51"/>
        <v>234</v>
      </c>
      <c r="P128" s="30">
        <f t="shared" si="57"/>
        <v>234</v>
      </c>
      <c r="Q128" s="30">
        <f t="shared" si="56"/>
        <v>0</v>
      </c>
      <c r="R128" s="32">
        <f t="shared" si="56"/>
        <v>0</v>
      </c>
      <c r="S128" s="66">
        <f t="shared" si="58"/>
        <v>58.9</v>
      </c>
      <c r="T128" s="30"/>
      <c r="U128" s="30"/>
      <c r="V128" s="30">
        <f>V129</f>
        <v>58.9</v>
      </c>
      <c r="W128" s="34"/>
      <c r="X128" s="76">
        <f t="shared" si="46"/>
        <v>292.9</v>
      </c>
      <c r="Y128" s="8">
        <f t="shared" si="48"/>
        <v>234</v>
      </c>
      <c r="Z128" s="8">
        <f t="shared" si="49"/>
        <v>0</v>
      </c>
      <c r="AA128" s="8">
        <f t="shared" si="50"/>
        <v>58.9</v>
      </c>
      <c r="AB128" s="35"/>
      <c r="AC128" s="58">
        <f t="shared" si="31"/>
        <v>-58.9</v>
      </c>
      <c r="AD128" s="30"/>
      <c r="AE128" s="30"/>
      <c r="AF128" s="30">
        <f>AF129</f>
        <v>-58.9</v>
      </c>
      <c r="AG128" s="31"/>
      <c r="AH128" s="29">
        <f t="shared" si="32"/>
        <v>234</v>
      </c>
      <c r="AI128" s="30">
        <f t="shared" si="33"/>
        <v>234</v>
      </c>
      <c r="AJ128" s="30">
        <f t="shared" si="33"/>
        <v>0</v>
      </c>
      <c r="AK128" s="30">
        <f t="shared" si="33"/>
        <v>0</v>
      </c>
      <c r="AL128" s="31">
        <f t="shared" si="33"/>
        <v>0</v>
      </c>
      <c r="AM128" s="60">
        <f t="shared" si="34"/>
        <v>0</v>
      </c>
      <c r="AN128" s="30"/>
      <c r="AO128" s="30"/>
      <c r="AP128" s="30"/>
      <c r="AQ128" s="32"/>
      <c r="AR128" s="60">
        <f t="shared" si="35"/>
        <v>234</v>
      </c>
      <c r="AS128" s="61">
        <f t="shared" si="36"/>
        <v>234</v>
      </c>
      <c r="AT128" s="61">
        <f t="shared" si="37"/>
        <v>0</v>
      </c>
      <c r="AU128" s="61">
        <f t="shared" si="38"/>
        <v>0</v>
      </c>
      <c r="AV128" s="62">
        <f t="shared" si="39"/>
        <v>0</v>
      </c>
      <c r="AW128" s="301">
        <f>AW129</f>
        <v>234</v>
      </c>
      <c r="AX128" s="51">
        <f t="shared" si="40"/>
        <v>100</v>
      </c>
    </row>
    <row r="129" spans="1:50" ht="30.75" customHeight="1">
      <c r="A129" s="73" t="s">
        <v>229</v>
      </c>
      <c r="B129" s="27">
        <v>903</v>
      </c>
      <c r="C129" s="74" t="s">
        <v>221</v>
      </c>
      <c r="D129" s="74" t="s">
        <v>96</v>
      </c>
      <c r="E129" s="74" t="s">
        <v>230</v>
      </c>
      <c r="F129" s="282"/>
      <c r="G129" s="29">
        <f t="shared" si="16"/>
        <v>279.3</v>
      </c>
      <c r="H129" s="30">
        <f>H130</f>
        <v>279.3</v>
      </c>
      <c r="I129" s="30"/>
      <c r="J129" s="32"/>
      <c r="K129" s="75">
        <f t="shared" si="52"/>
        <v>-45.3</v>
      </c>
      <c r="L129" s="30">
        <f>L130</f>
        <v>-45.3</v>
      </c>
      <c r="M129" s="30"/>
      <c r="N129" s="31"/>
      <c r="O129" s="75">
        <f t="shared" si="51"/>
        <v>234</v>
      </c>
      <c r="P129" s="30">
        <f t="shared" si="57"/>
        <v>234</v>
      </c>
      <c r="Q129" s="30">
        <f t="shared" si="56"/>
        <v>0</v>
      </c>
      <c r="R129" s="32">
        <f t="shared" si="56"/>
        <v>0</v>
      </c>
      <c r="S129" s="66">
        <f t="shared" si="58"/>
        <v>58.9</v>
      </c>
      <c r="T129" s="30"/>
      <c r="U129" s="30"/>
      <c r="V129" s="30">
        <f>V130</f>
        <v>58.9</v>
      </c>
      <c r="W129" s="34"/>
      <c r="X129" s="76">
        <f t="shared" si="46"/>
        <v>292.9</v>
      </c>
      <c r="Y129" s="8">
        <f t="shared" si="48"/>
        <v>234</v>
      </c>
      <c r="Z129" s="8">
        <f t="shared" si="49"/>
        <v>0</v>
      </c>
      <c r="AA129" s="8">
        <f t="shared" si="50"/>
        <v>58.9</v>
      </c>
      <c r="AB129" s="35"/>
      <c r="AC129" s="58">
        <f t="shared" si="31"/>
        <v>-58.9</v>
      </c>
      <c r="AD129" s="30"/>
      <c r="AE129" s="30"/>
      <c r="AF129" s="30">
        <f>AF130</f>
        <v>-58.9</v>
      </c>
      <c r="AG129" s="31"/>
      <c r="AH129" s="29">
        <f t="shared" si="32"/>
        <v>234</v>
      </c>
      <c r="AI129" s="30">
        <f t="shared" si="33"/>
        <v>234</v>
      </c>
      <c r="AJ129" s="30">
        <f t="shared" si="33"/>
        <v>0</v>
      </c>
      <c r="AK129" s="30">
        <f t="shared" si="33"/>
        <v>0</v>
      </c>
      <c r="AL129" s="31">
        <f t="shared" si="33"/>
        <v>0</v>
      </c>
      <c r="AM129" s="60">
        <f t="shared" si="34"/>
        <v>0</v>
      </c>
      <c r="AN129" s="30"/>
      <c r="AO129" s="30"/>
      <c r="AP129" s="30"/>
      <c r="AQ129" s="32"/>
      <c r="AR129" s="60">
        <f t="shared" si="35"/>
        <v>234</v>
      </c>
      <c r="AS129" s="61">
        <f t="shared" si="36"/>
        <v>234</v>
      </c>
      <c r="AT129" s="61">
        <f t="shared" si="37"/>
        <v>0</v>
      </c>
      <c r="AU129" s="61">
        <f t="shared" si="38"/>
        <v>0</v>
      </c>
      <c r="AV129" s="62">
        <f t="shared" si="39"/>
        <v>0</v>
      </c>
      <c r="AW129" s="301">
        <f>AW130</f>
        <v>234</v>
      </c>
      <c r="AX129" s="51">
        <f t="shared" si="40"/>
        <v>100</v>
      </c>
    </row>
    <row r="130" spans="1:50" ht="30.75">
      <c r="A130" s="73" t="s">
        <v>170</v>
      </c>
      <c r="B130" s="27">
        <v>903</v>
      </c>
      <c r="C130" s="74" t="s">
        <v>221</v>
      </c>
      <c r="D130" s="74" t="s">
        <v>96</v>
      </c>
      <c r="E130" s="74" t="s">
        <v>230</v>
      </c>
      <c r="F130" s="282" t="s">
        <v>131</v>
      </c>
      <c r="G130" s="29">
        <f t="shared" si="16"/>
        <v>279.3</v>
      </c>
      <c r="H130" s="30">
        <v>279.3</v>
      </c>
      <c r="I130" s="30"/>
      <c r="J130" s="32"/>
      <c r="K130" s="75">
        <f t="shared" si="52"/>
        <v>-45.3</v>
      </c>
      <c r="L130" s="30">
        <v>-45.3</v>
      </c>
      <c r="M130" s="30"/>
      <c r="N130" s="31"/>
      <c r="O130" s="75">
        <f t="shared" si="51"/>
        <v>234</v>
      </c>
      <c r="P130" s="30">
        <f t="shared" si="57"/>
        <v>234</v>
      </c>
      <c r="Q130" s="30">
        <f t="shared" si="56"/>
        <v>0</v>
      </c>
      <c r="R130" s="32">
        <f t="shared" si="56"/>
        <v>0</v>
      </c>
      <c r="S130" s="66">
        <f t="shared" si="58"/>
        <v>58.9</v>
      </c>
      <c r="T130" s="30"/>
      <c r="U130" s="30"/>
      <c r="V130" s="30">
        <v>58.9</v>
      </c>
      <c r="W130" s="34"/>
      <c r="X130" s="76">
        <f t="shared" si="46"/>
        <v>292.9</v>
      </c>
      <c r="Y130" s="8">
        <f t="shared" si="48"/>
        <v>234</v>
      </c>
      <c r="Z130" s="8">
        <f t="shared" si="49"/>
        <v>0</v>
      </c>
      <c r="AA130" s="8">
        <f t="shared" si="50"/>
        <v>58.9</v>
      </c>
      <c r="AB130" s="35"/>
      <c r="AC130" s="58">
        <f t="shared" si="31"/>
        <v>-58.9</v>
      </c>
      <c r="AD130" s="30"/>
      <c r="AE130" s="30"/>
      <c r="AF130" s="30">
        <f>прил1!AE168</f>
        <v>-58.9</v>
      </c>
      <c r="AG130" s="31"/>
      <c r="AH130" s="29">
        <f t="shared" si="32"/>
        <v>234</v>
      </c>
      <c r="AI130" s="30">
        <f t="shared" si="33"/>
        <v>234</v>
      </c>
      <c r="AJ130" s="30">
        <f t="shared" si="33"/>
        <v>0</v>
      </c>
      <c r="AK130" s="30">
        <f t="shared" si="33"/>
        <v>0</v>
      </c>
      <c r="AL130" s="31">
        <f t="shared" si="33"/>
        <v>0</v>
      </c>
      <c r="AM130" s="60">
        <f t="shared" si="34"/>
        <v>0</v>
      </c>
      <c r="AN130" s="30"/>
      <c r="AO130" s="30"/>
      <c r="AP130" s="30"/>
      <c r="AQ130" s="32"/>
      <c r="AR130" s="60">
        <f t="shared" si="35"/>
        <v>234</v>
      </c>
      <c r="AS130" s="61">
        <f t="shared" si="36"/>
        <v>234</v>
      </c>
      <c r="AT130" s="61">
        <f t="shared" si="37"/>
        <v>0</v>
      </c>
      <c r="AU130" s="61">
        <f t="shared" si="38"/>
        <v>0</v>
      </c>
      <c r="AV130" s="62">
        <f t="shared" si="39"/>
        <v>0</v>
      </c>
      <c r="AW130" s="301">
        <f>прил1!AV168</f>
        <v>234</v>
      </c>
      <c r="AX130" s="51">
        <f t="shared" si="40"/>
        <v>100</v>
      </c>
    </row>
    <row r="131" spans="1:50" ht="0.75" customHeight="1" hidden="1">
      <c r="A131" s="73" t="s">
        <v>231</v>
      </c>
      <c r="B131" s="27">
        <v>903</v>
      </c>
      <c r="C131" s="74" t="s">
        <v>221</v>
      </c>
      <c r="D131" s="74" t="s">
        <v>96</v>
      </c>
      <c r="E131" s="74" t="s">
        <v>232</v>
      </c>
      <c r="F131" s="282"/>
      <c r="G131" s="29"/>
      <c r="H131" s="30"/>
      <c r="I131" s="30"/>
      <c r="J131" s="32"/>
      <c r="K131" s="75">
        <f t="shared" si="52"/>
        <v>2218</v>
      </c>
      <c r="L131" s="30">
        <f>L132</f>
        <v>2218</v>
      </c>
      <c r="M131" s="30"/>
      <c r="N131" s="31"/>
      <c r="O131" s="75">
        <f t="shared" si="51"/>
        <v>2218</v>
      </c>
      <c r="P131" s="30">
        <f>P132</f>
        <v>2218</v>
      </c>
      <c r="Q131" s="30">
        <f t="shared" si="56"/>
        <v>0</v>
      </c>
      <c r="R131" s="32">
        <f t="shared" si="56"/>
        <v>0</v>
      </c>
      <c r="S131" s="66">
        <f>SUM(T131:W131)</f>
        <v>-2218</v>
      </c>
      <c r="T131" s="30">
        <f>T132</f>
        <v>-2218</v>
      </c>
      <c r="U131" s="30"/>
      <c r="V131" s="30"/>
      <c r="W131" s="34"/>
      <c r="X131" s="76">
        <f t="shared" si="46"/>
        <v>0</v>
      </c>
      <c r="Y131" s="8">
        <f t="shared" si="48"/>
        <v>0</v>
      </c>
      <c r="Z131" s="8">
        <f t="shared" si="49"/>
        <v>0</v>
      </c>
      <c r="AA131" s="8">
        <f t="shared" si="50"/>
        <v>0</v>
      </c>
      <c r="AB131" s="35"/>
      <c r="AC131" s="58">
        <f t="shared" si="31"/>
        <v>0</v>
      </c>
      <c r="AD131" s="30"/>
      <c r="AE131" s="30"/>
      <c r="AF131" s="30"/>
      <c r="AG131" s="31"/>
      <c r="AH131" s="29">
        <f t="shared" si="32"/>
        <v>0</v>
      </c>
      <c r="AI131" s="30">
        <f t="shared" si="33"/>
        <v>0</v>
      </c>
      <c r="AJ131" s="30">
        <f t="shared" si="33"/>
        <v>0</v>
      </c>
      <c r="AK131" s="30">
        <f t="shared" si="33"/>
        <v>0</v>
      </c>
      <c r="AL131" s="31">
        <f t="shared" si="33"/>
        <v>0</v>
      </c>
      <c r="AM131" s="60">
        <f t="shared" si="34"/>
        <v>0</v>
      </c>
      <c r="AN131" s="30"/>
      <c r="AO131" s="30"/>
      <c r="AP131" s="30"/>
      <c r="AQ131" s="32"/>
      <c r="AR131" s="60">
        <f t="shared" si="35"/>
        <v>0</v>
      </c>
      <c r="AS131" s="61">
        <f t="shared" si="36"/>
        <v>0</v>
      </c>
      <c r="AT131" s="61">
        <f t="shared" si="37"/>
        <v>0</v>
      </c>
      <c r="AU131" s="61">
        <f t="shared" si="38"/>
        <v>0</v>
      </c>
      <c r="AV131" s="62">
        <f t="shared" si="39"/>
        <v>0</v>
      </c>
      <c r="AW131" s="51"/>
      <c r="AX131" s="51" t="e">
        <f t="shared" si="40"/>
        <v>#DIV/0!</v>
      </c>
    </row>
    <row r="132" spans="1:50" ht="15.75" hidden="1">
      <c r="A132" s="73" t="s">
        <v>123</v>
      </c>
      <c r="B132" s="27">
        <v>903</v>
      </c>
      <c r="C132" s="74" t="s">
        <v>221</v>
      </c>
      <c r="D132" s="74" t="s">
        <v>96</v>
      </c>
      <c r="E132" s="74" t="s">
        <v>233</v>
      </c>
      <c r="F132" s="282" t="s">
        <v>234</v>
      </c>
      <c r="G132" s="29"/>
      <c r="H132" s="30"/>
      <c r="I132" s="30"/>
      <c r="J132" s="32"/>
      <c r="K132" s="75">
        <f t="shared" si="52"/>
        <v>2218</v>
      </c>
      <c r="L132" s="30">
        <v>2218</v>
      </c>
      <c r="M132" s="30"/>
      <c r="N132" s="31"/>
      <c r="O132" s="75">
        <f t="shared" si="51"/>
        <v>2218</v>
      </c>
      <c r="P132" s="30">
        <f aca="true" t="shared" si="59" ref="P132:P168">H132+L132</f>
        <v>2218</v>
      </c>
      <c r="Q132" s="30">
        <f t="shared" si="56"/>
        <v>0</v>
      </c>
      <c r="R132" s="32">
        <f t="shared" si="56"/>
        <v>0</v>
      </c>
      <c r="S132" s="66">
        <f>SUM(T132:W132)</f>
        <v>-2218</v>
      </c>
      <c r="T132" s="30">
        <v>-2218</v>
      </c>
      <c r="U132" s="30"/>
      <c r="V132" s="30"/>
      <c r="W132" s="34"/>
      <c r="X132" s="76">
        <f t="shared" si="46"/>
        <v>0</v>
      </c>
      <c r="Y132" s="8">
        <f t="shared" si="48"/>
        <v>0</v>
      </c>
      <c r="Z132" s="8">
        <f t="shared" si="49"/>
        <v>0</v>
      </c>
      <c r="AA132" s="8">
        <f t="shared" si="50"/>
        <v>0</v>
      </c>
      <c r="AB132" s="35"/>
      <c r="AC132" s="58">
        <f t="shared" si="31"/>
        <v>0</v>
      </c>
      <c r="AD132" s="30"/>
      <c r="AE132" s="30"/>
      <c r="AF132" s="30"/>
      <c r="AG132" s="31"/>
      <c r="AH132" s="29">
        <f t="shared" si="32"/>
        <v>0</v>
      </c>
      <c r="AI132" s="30">
        <f t="shared" si="33"/>
        <v>0</v>
      </c>
      <c r="AJ132" s="30">
        <f t="shared" si="33"/>
        <v>0</v>
      </c>
      <c r="AK132" s="30">
        <f t="shared" si="33"/>
        <v>0</v>
      </c>
      <c r="AL132" s="31">
        <f t="shared" si="33"/>
        <v>0</v>
      </c>
      <c r="AM132" s="60">
        <f t="shared" si="34"/>
        <v>0</v>
      </c>
      <c r="AN132" s="30"/>
      <c r="AO132" s="30"/>
      <c r="AP132" s="30"/>
      <c r="AQ132" s="32"/>
      <c r="AR132" s="60">
        <f t="shared" si="35"/>
        <v>0</v>
      </c>
      <c r="AS132" s="61">
        <f t="shared" si="36"/>
        <v>0</v>
      </c>
      <c r="AT132" s="61">
        <f t="shared" si="37"/>
        <v>0</v>
      </c>
      <c r="AU132" s="61">
        <f t="shared" si="38"/>
        <v>0</v>
      </c>
      <c r="AV132" s="62">
        <f t="shared" si="39"/>
        <v>0</v>
      </c>
      <c r="AW132" s="51"/>
      <c r="AX132" s="51" t="e">
        <f t="shared" si="40"/>
        <v>#DIV/0!</v>
      </c>
    </row>
    <row r="133" spans="1:50" ht="31.5" customHeight="1">
      <c r="A133" s="73" t="s">
        <v>18</v>
      </c>
      <c r="B133" s="27">
        <v>903</v>
      </c>
      <c r="C133" s="74" t="s">
        <v>221</v>
      </c>
      <c r="D133" s="74" t="s">
        <v>96</v>
      </c>
      <c r="E133" s="74" t="s">
        <v>17</v>
      </c>
      <c r="F133" s="282"/>
      <c r="G133" s="29"/>
      <c r="H133" s="30"/>
      <c r="I133" s="30"/>
      <c r="J133" s="32"/>
      <c r="K133" s="75"/>
      <c r="L133" s="30"/>
      <c r="M133" s="30"/>
      <c r="N133" s="31"/>
      <c r="O133" s="75"/>
      <c r="P133" s="30"/>
      <c r="Q133" s="30"/>
      <c r="R133" s="32"/>
      <c r="S133" s="66"/>
      <c r="T133" s="30"/>
      <c r="U133" s="30"/>
      <c r="V133" s="30"/>
      <c r="W133" s="34"/>
      <c r="X133" s="76"/>
      <c r="Y133" s="8"/>
      <c r="Z133" s="8"/>
      <c r="AA133" s="8"/>
      <c r="AB133" s="35"/>
      <c r="AC133" s="58">
        <f t="shared" si="31"/>
        <v>58.9</v>
      </c>
      <c r="AD133" s="30"/>
      <c r="AE133" s="30"/>
      <c r="AF133" s="30">
        <f>AF134</f>
        <v>58.9</v>
      </c>
      <c r="AG133" s="31"/>
      <c r="AH133" s="29">
        <f t="shared" si="32"/>
        <v>58.9</v>
      </c>
      <c r="AI133" s="30">
        <f t="shared" si="33"/>
        <v>0</v>
      </c>
      <c r="AJ133" s="30">
        <f t="shared" si="33"/>
        <v>0</v>
      </c>
      <c r="AK133" s="30">
        <f t="shared" si="33"/>
        <v>58.9</v>
      </c>
      <c r="AL133" s="31">
        <f t="shared" si="33"/>
        <v>0</v>
      </c>
      <c r="AM133" s="60">
        <f t="shared" si="34"/>
        <v>0</v>
      </c>
      <c r="AN133" s="30"/>
      <c r="AO133" s="30"/>
      <c r="AP133" s="30"/>
      <c r="AQ133" s="32"/>
      <c r="AR133" s="60">
        <f t="shared" si="35"/>
        <v>58.9</v>
      </c>
      <c r="AS133" s="61">
        <f t="shared" si="36"/>
        <v>0</v>
      </c>
      <c r="AT133" s="61">
        <f t="shared" si="37"/>
        <v>0</v>
      </c>
      <c r="AU133" s="61">
        <f t="shared" si="38"/>
        <v>58.9</v>
      </c>
      <c r="AV133" s="62">
        <f t="shared" si="39"/>
        <v>0</v>
      </c>
      <c r="AW133" s="301">
        <f>AW134</f>
        <v>58.9</v>
      </c>
      <c r="AX133" s="51">
        <f t="shared" si="40"/>
        <v>100</v>
      </c>
    </row>
    <row r="134" spans="1:50" ht="30.75">
      <c r="A134" s="73" t="s">
        <v>170</v>
      </c>
      <c r="B134" s="27">
        <v>903</v>
      </c>
      <c r="C134" s="74" t="s">
        <v>221</v>
      </c>
      <c r="D134" s="74" t="s">
        <v>96</v>
      </c>
      <c r="E134" s="74" t="s">
        <v>17</v>
      </c>
      <c r="F134" s="282" t="s">
        <v>131</v>
      </c>
      <c r="G134" s="29"/>
      <c r="H134" s="30"/>
      <c r="I134" s="30"/>
      <c r="J134" s="32"/>
      <c r="K134" s="75"/>
      <c r="L134" s="30"/>
      <c r="M134" s="30"/>
      <c r="N134" s="31"/>
      <c r="O134" s="75"/>
      <c r="P134" s="30"/>
      <c r="Q134" s="30"/>
      <c r="R134" s="32"/>
      <c r="S134" s="66"/>
      <c r="T134" s="30"/>
      <c r="U134" s="30"/>
      <c r="V134" s="30"/>
      <c r="W134" s="34"/>
      <c r="X134" s="76"/>
      <c r="Y134" s="8"/>
      <c r="Z134" s="8"/>
      <c r="AA134" s="8"/>
      <c r="AB134" s="35"/>
      <c r="AC134" s="58">
        <f t="shared" si="31"/>
        <v>58.9</v>
      </c>
      <c r="AD134" s="30"/>
      <c r="AE134" s="30"/>
      <c r="AF134" s="30">
        <f>прил1!AE172</f>
        <v>58.9</v>
      </c>
      <c r="AG134" s="31"/>
      <c r="AH134" s="29">
        <f t="shared" si="32"/>
        <v>58.9</v>
      </c>
      <c r="AI134" s="30">
        <f t="shared" si="33"/>
        <v>0</v>
      </c>
      <c r="AJ134" s="30">
        <f t="shared" si="33"/>
        <v>0</v>
      </c>
      <c r="AK134" s="30">
        <f t="shared" si="33"/>
        <v>58.9</v>
      </c>
      <c r="AL134" s="31">
        <f t="shared" si="33"/>
        <v>0</v>
      </c>
      <c r="AM134" s="60">
        <f t="shared" si="34"/>
        <v>0</v>
      </c>
      <c r="AN134" s="30"/>
      <c r="AO134" s="30"/>
      <c r="AP134" s="30"/>
      <c r="AQ134" s="32"/>
      <c r="AR134" s="60">
        <f t="shared" si="35"/>
        <v>58.9</v>
      </c>
      <c r="AS134" s="61">
        <f t="shared" si="36"/>
        <v>0</v>
      </c>
      <c r="AT134" s="61">
        <f t="shared" si="37"/>
        <v>0</v>
      </c>
      <c r="AU134" s="61">
        <f t="shared" si="38"/>
        <v>58.9</v>
      </c>
      <c r="AV134" s="62">
        <f t="shared" si="39"/>
        <v>0</v>
      </c>
      <c r="AW134" s="301">
        <f>прил1!AV172</f>
        <v>58.9</v>
      </c>
      <c r="AX134" s="51">
        <f t="shared" si="40"/>
        <v>100</v>
      </c>
    </row>
    <row r="135" spans="1:50" ht="47.25">
      <c r="A135" s="70" t="s">
        <v>235</v>
      </c>
      <c r="B135" s="12">
        <v>903</v>
      </c>
      <c r="C135" s="71" t="s">
        <v>221</v>
      </c>
      <c r="D135" s="71" t="s">
        <v>110</v>
      </c>
      <c r="E135" s="71"/>
      <c r="F135" s="281"/>
      <c r="G135" s="58">
        <f t="shared" si="16"/>
        <v>210</v>
      </c>
      <c r="H135" s="63">
        <f>H136</f>
        <v>210</v>
      </c>
      <c r="I135" s="63"/>
      <c r="J135" s="65"/>
      <c r="K135" s="58">
        <f t="shared" si="52"/>
        <v>0</v>
      </c>
      <c r="L135" s="63"/>
      <c r="M135" s="63"/>
      <c r="N135" s="64"/>
      <c r="O135" s="58">
        <f t="shared" si="51"/>
        <v>210</v>
      </c>
      <c r="P135" s="63">
        <f t="shared" si="59"/>
        <v>210</v>
      </c>
      <c r="Q135" s="63">
        <f t="shared" si="56"/>
        <v>0</v>
      </c>
      <c r="R135" s="65">
        <f t="shared" si="56"/>
        <v>0</v>
      </c>
      <c r="S135" s="72"/>
      <c r="T135" s="63"/>
      <c r="U135" s="63"/>
      <c r="V135" s="63"/>
      <c r="W135" s="67"/>
      <c r="X135" s="59">
        <f t="shared" si="46"/>
        <v>210</v>
      </c>
      <c r="Y135" s="63">
        <f t="shared" si="48"/>
        <v>210</v>
      </c>
      <c r="Z135" s="63">
        <f t="shared" si="49"/>
        <v>0</v>
      </c>
      <c r="AA135" s="63">
        <f t="shared" si="50"/>
        <v>0</v>
      </c>
      <c r="AB135" s="35"/>
      <c r="AC135" s="58">
        <f t="shared" si="31"/>
        <v>0</v>
      </c>
      <c r="AD135" s="30"/>
      <c r="AE135" s="30"/>
      <c r="AF135" s="30"/>
      <c r="AG135" s="31"/>
      <c r="AH135" s="58">
        <f t="shared" si="32"/>
        <v>210</v>
      </c>
      <c r="AI135" s="63">
        <f t="shared" si="33"/>
        <v>210</v>
      </c>
      <c r="AJ135" s="63">
        <f t="shared" si="33"/>
        <v>0</v>
      </c>
      <c r="AK135" s="63">
        <f t="shared" si="33"/>
        <v>0</v>
      </c>
      <c r="AL135" s="64">
        <f t="shared" si="33"/>
        <v>0</v>
      </c>
      <c r="AM135" s="60">
        <f t="shared" si="34"/>
        <v>0</v>
      </c>
      <c r="AN135" s="30"/>
      <c r="AO135" s="30"/>
      <c r="AP135" s="30"/>
      <c r="AQ135" s="32"/>
      <c r="AR135" s="60">
        <f t="shared" si="35"/>
        <v>210</v>
      </c>
      <c r="AS135" s="68">
        <f t="shared" si="36"/>
        <v>210</v>
      </c>
      <c r="AT135" s="68">
        <f t="shared" si="37"/>
        <v>0</v>
      </c>
      <c r="AU135" s="68">
        <f t="shared" si="38"/>
        <v>0</v>
      </c>
      <c r="AV135" s="69">
        <f t="shared" si="39"/>
        <v>0</v>
      </c>
      <c r="AW135" s="300">
        <f>AW136</f>
        <v>210</v>
      </c>
      <c r="AX135" s="155">
        <f t="shared" si="40"/>
        <v>100</v>
      </c>
    </row>
    <row r="136" spans="1:50" ht="30.75">
      <c r="A136" s="73" t="s">
        <v>140</v>
      </c>
      <c r="B136" s="27">
        <v>903</v>
      </c>
      <c r="C136" s="74" t="s">
        <v>221</v>
      </c>
      <c r="D136" s="74" t="s">
        <v>110</v>
      </c>
      <c r="E136" s="74" t="s">
        <v>141</v>
      </c>
      <c r="F136" s="282"/>
      <c r="G136" s="29">
        <f aca="true" t="shared" si="60" ref="G136:G168">SUM(H136:J136)</f>
        <v>210</v>
      </c>
      <c r="H136" s="30">
        <f>H137</f>
        <v>210</v>
      </c>
      <c r="I136" s="30"/>
      <c r="J136" s="32"/>
      <c r="K136" s="75">
        <f t="shared" si="52"/>
        <v>0</v>
      </c>
      <c r="L136" s="30"/>
      <c r="M136" s="30"/>
      <c r="N136" s="31"/>
      <c r="O136" s="75">
        <f t="shared" si="51"/>
        <v>210</v>
      </c>
      <c r="P136" s="30">
        <f t="shared" si="59"/>
        <v>210</v>
      </c>
      <c r="Q136" s="30">
        <f t="shared" si="56"/>
        <v>0</v>
      </c>
      <c r="R136" s="32">
        <f t="shared" si="56"/>
        <v>0</v>
      </c>
      <c r="S136" s="66"/>
      <c r="T136" s="30"/>
      <c r="U136" s="30"/>
      <c r="V136" s="30"/>
      <c r="W136" s="34"/>
      <c r="X136" s="76">
        <f t="shared" si="46"/>
        <v>210</v>
      </c>
      <c r="Y136" s="8">
        <f t="shared" si="48"/>
        <v>210</v>
      </c>
      <c r="Z136" s="8">
        <f t="shared" si="49"/>
        <v>0</v>
      </c>
      <c r="AA136" s="8">
        <f t="shared" si="50"/>
        <v>0</v>
      </c>
      <c r="AB136" s="35"/>
      <c r="AC136" s="58">
        <f t="shared" si="31"/>
        <v>0</v>
      </c>
      <c r="AD136" s="30">
        <f>AD137</f>
        <v>0</v>
      </c>
      <c r="AE136" s="30"/>
      <c r="AF136" s="30"/>
      <c r="AG136" s="31"/>
      <c r="AH136" s="29">
        <f t="shared" si="32"/>
        <v>210</v>
      </c>
      <c r="AI136" s="30">
        <f t="shared" si="33"/>
        <v>210</v>
      </c>
      <c r="AJ136" s="30">
        <f t="shared" si="33"/>
        <v>0</v>
      </c>
      <c r="AK136" s="30">
        <f t="shared" si="33"/>
        <v>0</v>
      </c>
      <c r="AL136" s="31">
        <f t="shared" si="33"/>
        <v>0</v>
      </c>
      <c r="AM136" s="60">
        <f t="shared" si="34"/>
        <v>0</v>
      </c>
      <c r="AN136" s="30"/>
      <c r="AO136" s="30"/>
      <c r="AP136" s="30"/>
      <c r="AQ136" s="32"/>
      <c r="AR136" s="60">
        <f t="shared" si="35"/>
        <v>210</v>
      </c>
      <c r="AS136" s="61">
        <f t="shared" si="36"/>
        <v>210</v>
      </c>
      <c r="AT136" s="61">
        <f t="shared" si="37"/>
        <v>0</v>
      </c>
      <c r="AU136" s="61">
        <f t="shared" si="38"/>
        <v>0</v>
      </c>
      <c r="AV136" s="62">
        <f t="shared" si="39"/>
        <v>0</v>
      </c>
      <c r="AW136" s="301">
        <f>AW137</f>
        <v>210</v>
      </c>
      <c r="AX136" s="51">
        <f t="shared" si="40"/>
        <v>100</v>
      </c>
    </row>
    <row r="137" spans="1:50" ht="61.5" customHeight="1">
      <c r="A137" s="73" t="s">
        <v>238</v>
      </c>
      <c r="B137" s="27">
        <v>903</v>
      </c>
      <c r="C137" s="74" t="s">
        <v>221</v>
      </c>
      <c r="D137" s="74" t="s">
        <v>110</v>
      </c>
      <c r="E137" s="74" t="s">
        <v>239</v>
      </c>
      <c r="F137" s="282" t="s">
        <v>240</v>
      </c>
      <c r="G137" s="29">
        <f t="shared" si="60"/>
        <v>210</v>
      </c>
      <c r="H137" s="30">
        <v>210</v>
      </c>
      <c r="I137" s="30"/>
      <c r="J137" s="32"/>
      <c r="K137" s="75">
        <f t="shared" si="52"/>
        <v>0</v>
      </c>
      <c r="L137" s="30"/>
      <c r="M137" s="30"/>
      <c r="N137" s="31"/>
      <c r="O137" s="75">
        <f t="shared" si="51"/>
        <v>210</v>
      </c>
      <c r="P137" s="30">
        <f t="shared" si="59"/>
        <v>210</v>
      </c>
      <c r="Q137" s="30">
        <f t="shared" si="56"/>
        <v>0</v>
      </c>
      <c r="R137" s="32">
        <f t="shared" si="56"/>
        <v>0</v>
      </c>
      <c r="S137" s="66"/>
      <c r="T137" s="30"/>
      <c r="U137" s="30"/>
      <c r="V137" s="30"/>
      <c r="W137" s="34"/>
      <c r="X137" s="76">
        <f t="shared" si="46"/>
        <v>210</v>
      </c>
      <c r="Y137" s="8">
        <f t="shared" si="48"/>
        <v>210</v>
      </c>
      <c r="Z137" s="8">
        <f t="shared" si="49"/>
        <v>0</v>
      </c>
      <c r="AA137" s="8">
        <f t="shared" si="50"/>
        <v>0</v>
      </c>
      <c r="AB137" s="35"/>
      <c r="AC137" s="58">
        <f t="shared" si="31"/>
        <v>0</v>
      </c>
      <c r="AD137" s="30"/>
      <c r="AE137" s="30"/>
      <c r="AF137" s="30"/>
      <c r="AG137" s="31"/>
      <c r="AH137" s="29">
        <f t="shared" si="32"/>
        <v>210</v>
      </c>
      <c r="AI137" s="30">
        <f t="shared" si="33"/>
        <v>210</v>
      </c>
      <c r="AJ137" s="30">
        <f t="shared" si="33"/>
        <v>0</v>
      </c>
      <c r="AK137" s="30">
        <f t="shared" si="33"/>
        <v>0</v>
      </c>
      <c r="AL137" s="31">
        <f t="shared" si="33"/>
        <v>0</v>
      </c>
      <c r="AM137" s="60">
        <f t="shared" si="34"/>
        <v>0</v>
      </c>
      <c r="AN137" s="30"/>
      <c r="AO137" s="30"/>
      <c r="AP137" s="30"/>
      <c r="AQ137" s="32"/>
      <c r="AR137" s="60">
        <f t="shared" si="35"/>
        <v>210</v>
      </c>
      <c r="AS137" s="61">
        <f t="shared" si="36"/>
        <v>210</v>
      </c>
      <c r="AT137" s="61">
        <f t="shared" si="37"/>
        <v>0</v>
      </c>
      <c r="AU137" s="61">
        <f t="shared" si="38"/>
        <v>0</v>
      </c>
      <c r="AV137" s="62">
        <f t="shared" si="39"/>
        <v>0</v>
      </c>
      <c r="AW137" s="301">
        <f>прил1!AV175</f>
        <v>210</v>
      </c>
      <c r="AX137" s="51">
        <f t="shared" si="40"/>
        <v>100</v>
      </c>
    </row>
    <row r="138" spans="1:50" ht="30" customHeight="1">
      <c r="A138" s="70" t="s">
        <v>241</v>
      </c>
      <c r="B138" s="12">
        <v>903</v>
      </c>
      <c r="C138" s="87" t="s">
        <v>172</v>
      </c>
      <c r="D138" s="87"/>
      <c r="E138" s="87"/>
      <c r="F138" s="291"/>
      <c r="G138" s="58">
        <f t="shared" si="60"/>
        <v>13018</v>
      </c>
      <c r="H138" s="63">
        <f>H139+H145</f>
        <v>13018</v>
      </c>
      <c r="I138" s="63"/>
      <c r="J138" s="65"/>
      <c r="K138" s="58">
        <f t="shared" si="52"/>
        <v>50</v>
      </c>
      <c r="L138" s="63">
        <f>L139+L145</f>
        <v>50</v>
      </c>
      <c r="M138" s="63">
        <f>M139+M145</f>
        <v>0</v>
      </c>
      <c r="N138" s="64">
        <f>N139+N145</f>
        <v>0</v>
      </c>
      <c r="O138" s="58">
        <f t="shared" si="51"/>
        <v>13068</v>
      </c>
      <c r="P138" s="63">
        <f t="shared" si="59"/>
        <v>13068</v>
      </c>
      <c r="Q138" s="63">
        <f t="shared" si="56"/>
        <v>0</v>
      </c>
      <c r="R138" s="65">
        <f t="shared" si="56"/>
        <v>0</v>
      </c>
      <c r="S138" s="72">
        <f aca="true" t="shared" si="61" ref="S138:S148">SUM(T138:W138)</f>
        <v>-6654.367</v>
      </c>
      <c r="T138" s="63">
        <f>T139+T145</f>
        <v>-8025</v>
      </c>
      <c r="U138" s="63">
        <f>U139+U145</f>
        <v>1370.633</v>
      </c>
      <c r="V138" s="63"/>
      <c r="W138" s="67"/>
      <c r="X138" s="59">
        <f t="shared" si="46"/>
        <v>6413.633</v>
      </c>
      <c r="Y138" s="63">
        <f t="shared" si="48"/>
        <v>5043</v>
      </c>
      <c r="Z138" s="63">
        <f t="shared" si="49"/>
        <v>1370.633</v>
      </c>
      <c r="AA138" s="63">
        <f t="shared" si="50"/>
        <v>0</v>
      </c>
      <c r="AB138" s="35"/>
      <c r="AC138" s="58">
        <f t="shared" si="31"/>
        <v>-382.319</v>
      </c>
      <c r="AD138" s="30">
        <f aca="true" t="shared" si="62" ref="AD138:AE141">AD139</f>
        <v>30</v>
      </c>
      <c r="AE138" s="30">
        <f t="shared" si="62"/>
        <v>-412.319</v>
      </c>
      <c r="AF138" s="30"/>
      <c r="AG138" s="31"/>
      <c r="AH138" s="58">
        <f t="shared" si="32"/>
        <v>6031.314</v>
      </c>
      <c r="AI138" s="63">
        <f t="shared" si="33"/>
        <v>5073</v>
      </c>
      <c r="AJ138" s="63">
        <f t="shared" si="33"/>
        <v>958.3140000000001</v>
      </c>
      <c r="AK138" s="63">
        <f t="shared" si="33"/>
        <v>0</v>
      </c>
      <c r="AL138" s="64">
        <f t="shared" si="33"/>
        <v>0</v>
      </c>
      <c r="AM138" s="60">
        <f t="shared" si="34"/>
        <v>-480</v>
      </c>
      <c r="AN138" s="30"/>
      <c r="AO138" s="30">
        <f>AO139</f>
        <v>-480</v>
      </c>
      <c r="AP138" s="30"/>
      <c r="AQ138" s="32"/>
      <c r="AR138" s="60">
        <f t="shared" si="35"/>
        <v>5551.314</v>
      </c>
      <c r="AS138" s="68">
        <f t="shared" si="36"/>
        <v>5073</v>
      </c>
      <c r="AT138" s="68">
        <f t="shared" si="37"/>
        <v>478.3140000000001</v>
      </c>
      <c r="AU138" s="68">
        <f t="shared" si="38"/>
        <v>0</v>
      </c>
      <c r="AV138" s="69">
        <f t="shared" si="39"/>
        <v>0</v>
      </c>
      <c r="AW138" s="300">
        <f>AW139</f>
        <v>4358.5</v>
      </c>
      <c r="AX138" s="155">
        <f t="shared" si="40"/>
        <v>78.5129430617688</v>
      </c>
    </row>
    <row r="139" spans="1:50" ht="15.75">
      <c r="A139" s="70" t="s">
        <v>260</v>
      </c>
      <c r="B139" s="12">
        <v>903</v>
      </c>
      <c r="C139" s="71" t="s">
        <v>172</v>
      </c>
      <c r="D139" s="71" t="s">
        <v>221</v>
      </c>
      <c r="E139" s="71"/>
      <c r="F139" s="281"/>
      <c r="G139" s="58">
        <f t="shared" si="60"/>
        <v>4518</v>
      </c>
      <c r="H139" s="63">
        <f>H140+H143</f>
        <v>4518</v>
      </c>
      <c r="I139" s="63"/>
      <c r="J139" s="65"/>
      <c r="K139" s="58">
        <f t="shared" si="52"/>
        <v>50</v>
      </c>
      <c r="L139" s="63">
        <f>L140+L143</f>
        <v>50</v>
      </c>
      <c r="M139" s="63"/>
      <c r="N139" s="64"/>
      <c r="O139" s="58">
        <f t="shared" si="51"/>
        <v>4568</v>
      </c>
      <c r="P139" s="63">
        <f t="shared" si="59"/>
        <v>4568</v>
      </c>
      <c r="Q139" s="63">
        <f t="shared" si="56"/>
        <v>0</v>
      </c>
      <c r="R139" s="65">
        <f t="shared" si="56"/>
        <v>0</v>
      </c>
      <c r="S139" s="72">
        <f t="shared" si="61"/>
        <v>1845.633</v>
      </c>
      <c r="T139" s="63">
        <f>T143</f>
        <v>475</v>
      </c>
      <c r="U139" s="63">
        <f>U140+U143</f>
        <v>1370.633</v>
      </c>
      <c r="V139" s="63"/>
      <c r="W139" s="67"/>
      <c r="X139" s="59">
        <f t="shared" si="46"/>
        <v>6413.633</v>
      </c>
      <c r="Y139" s="63">
        <f t="shared" si="48"/>
        <v>5043</v>
      </c>
      <c r="Z139" s="63">
        <f t="shared" si="49"/>
        <v>1370.633</v>
      </c>
      <c r="AA139" s="63">
        <f t="shared" si="50"/>
        <v>0</v>
      </c>
      <c r="AB139" s="35"/>
      <c r="AC139" s="58">
        <f t="shared" si="31"/>
        <v>-382.319</v>
      </c>
      <c r="AD139" s="30">
        <f t="shared" si="62"/>
        <v>30</v>
      </c>
      <c r="AE139" s="30">
        <f t="shared" si="62"/>
        <v>-412.319</v>
      </c>
      <c r="AF139" s="30"/>
      <c r="AG139" s="31"/>
      <c r="AH139" s="58">
        <f t="shared" si="32"/>
        <v>6031.314</v>
      </c>
      <c r="AI139" s="63">
        <f t="shared" si="33"/>
        <v>5073</v>
      </c>
      <c r="AJ139" s="63">
        <f t="shared" si="33"/>
        <v>958.3140000000001</v>
      </c>
      <c r="AK139" s="63">
        <f t="shared" si="33"/>
        <v>0</v>
      </c>
      <c r="AL139" s="64">
        <f t="shared" si="33"/>
        <v>0</v>
      </c>
      <c r="AM139" s="60">
        <f t="shared" si="34"/>
        <v>-480</v>
      </c>
      <c r="AN139" s="30"/>
      <c r="AO139" s="30">
        <f>AO140</f>
        <v>-480</v>
      </c>
      <c r="AP139" s="30"/>
      <c r="AQ139" s="32"/>
      <c r="AR139" s="60">
        <f t="shared" si="35"/>
        <v>5551.314</v>
      </c>
      <c r="AS139" s="68">
        <f t="shared" si="36"/>
        <v>5073</v>
      </c>
      <c r="AT139" s="68">
        <f t="shared" si="37"/>
        <v>478.3140000000001</v>
      </c>
      <c r="AU139" s="68">
        <f t="shared" si="38"/>
        <v>0</v>
      </c>
      <c r="AV139" s="69">
        <f t="shared" si="39"/>
        <v>0</v>
      </c>
      <c r="AW139" s="300">
        <f>AW140+AW143</f>
        <v>4358.5</v>
      </c>
      <c r="AX139" s="155">
        <f t="shared" si="40"/>
        <v>78.5129430617688</v>
      </c>
    </row>
    <row r="140" spans="1:50" ht="30.75">
      <c r="A140" s="73" t="s">
        <v>261</v>
      </c>
      <c r="B140" s="27">
        <v>903</v>
      </c>
      <c r="C140" s="74" t="s">
        <v>172</v>
      </c>
      <c r="D140" s="74" t="s">
        <v>221</v>
      </c>
      <c r="E140" s="74" t="s">
        <v>262</v>
      </c>
      <c r="F140" s="282"/>
      <c r="G140" s="29">
        <f t="shared" si="60"/>
        <v>4300</v>
      </c>
      <c r="H140" s="30">
        <f>H141</f>
        <v>4300</v>
      </c>
      <c r="I140" s="30"/>
      <c r="J140" s="32"/>
      <c r="K140" s="75">
        <f t="shared" si="52"/>
        <v>0</v>
      </c>
      <c r="L140" s="30"/>
      <c r="M140" s="30"/>
      <c r="N140" s="31"/>
      <c r="O140" s="75">
        <f t="shared" si="51"/>
        <v>4300</v>
      </c>
      <c r="P140" s="30">
        <f t="shared" si="59"/>
        <v>4300</v>
      </c>
      <c r="Q140" s="30">
        <f aca="true" t="shared" si="63" ref="Q140:R184">I140</f>
        <v>0</v>
      </c>
      <c r="R140" s="32">
        <f t="shared" si="63"/>
        <v>0</v>
      </c>
      <c r="S140" s="66">
        <f t="shared" si="61"/>
        <v>1370.633</v>
      </c>
      <c r="T140" s="30"/>
      <c r="U140" s="30">
        <f>U141</f>
        <v>1370.633</v>
      </c>
      <c r="V140" s="30"/>
      <c r="W140" s="34"/>
      <c r="X140" s="76">
        <f t="shared" si="46"/>
        <v>5670.633</v>
      </c>
      <c r="Y140" s="8">
        <f t="shared" si="48"/>
        <v>4300</v>
      </c>
      <c r="Z140" s="8">
        <f t="shared" si="49"/>
        <v>1370.633</v>
      </c>
      <c r="AA140" s="8">
        <f t="shared" si="50"/>
        <v>0</v>
      </c>
      <c r="AB140" s="35"/>
      <c r="AC140" s="58">
        <f t="shared" si="31"/>
        <v>-382.319</v>
      </c>
      <c r="AD140" s="30">
        <f t="shared" si="62"/>
        <v>30</v>
      </c>
      <c r="AE140" s="30">
        <f t="shared" si="62"/>
        <v>-412.319</v>
      </c>
      <c r="AF140" s="30"/>
      <c r="AG140" s="31"/>
      <c r="AH140" s="29">
        <f t="shared" si="32"/>
        <v>5288.314</v>
      </c>
      <c r="AI140" s="30">
        <f t="shared" si="33"/>
        <v>4330</v>
      </c>
      <c r="AJ140" s="30">
        <f t="shared" si="33"/>
        <v>958.3140000000001</v>
      </c>
      <c r="AK140" s="30">
        <f t="shared" si="33"/>
        <v>0</v>
      </c>
      <c r="AL140" s="31">
        <f t="shared" si="33"/>
        <v>0</v>
      </c>
      <c r="AM140" s="60">
        <f t="shared" si="34"/>
        <v>-480</v>
      </c>
      <c r="AN140" s="30"/>
      <c r="AO140" s="30">
        <f>AO141</f>
        <v>-480</v>
      </c>
      <c r="AP140" s="30"/>
      <c r="AQ140" s="32"/>
      <c r="AR140" s="60">
        <f t="shared" si="35"/>
        <v>4808.314</v>
      </c>
      <c r="AS140" s="61">
        <f t="shared" si="36"/>
        <v>4330</v>
      </c>
      <c r="AT140" s="61">
        <f t="shared" si="37"/>
        <v>478.3140000000001</v>
      </c>
      <c r="AU140" s="61">
        <f t="shared" si="38"/>
        <v>0</v>
      </c>
      <c r="AV140" s="62">
        <f t="shared" si="39"/>
        <v>0</v>
      </c>
      <c r="AW140" s="301">
        <f>AW141</f>
        <v>3762</v>
      </c>
      <c r="AX140" s="51">
        <f t="shared" si="40"/>
        <v>78.23948269601361</v>
      </c>
    </row>
    <row r="141" spans="1:50" ht="30.75">
      <c r="A141" s="73" t="s">
        <v>225</v>
      </c>
      <c r="B141" s="27">
        <v>903</v>
      </c>
      <c r="C141" s="74" t="s">
        <v>172</v>
      </c>
      <c r="D141" s="74" t="s">
        <v>221</v>
      </c>
      <c r="E141" s="74" t="s">
        <v>263</v>
      </c>
      <c r="F141" s="282"/>
      <c r="G141" s="29">
        <f t="shared" si="60"/>
        <v>4300</v>
      </c>
      <c r="H141" s="30">
        <f>H142</f>
        <v>4300</v>
      </c>
      <c r="I141" s="30"/>
      <c r="J141" s="32"/>
      <c r="K141" s="75">
        <f t="shared" si="52"/>
        <v>0</v>
      </c>
      <c r="L141" s="30"/>
      <c r="M141" s="30"/>
      <c r="N141" s="31"/>
      <c r="O141" s="75">
        <f t="shared" si="51"/>
        <v>4300</v>
      </c>
      <c r="P141" s="30">
        <f t="shared" si="59"/>
        <v>4300</v>
      </c>
      <c r="Q141" s="30">
        <f t="shared" si="63"/>
        <v>0</v>
      </c>
      <c r="R141" s="32">
        <f t="shared" si="63"/>
        <v>0</v>
      </c>
      <c r="S141" s="66">
        <f t="shared" si="61"/>
        <v>1370.633</v>
      </c>
      <c r="T141" s="30"/>
      <c r="U141" s="30">
        <f>U142</f>
        <v>1370.633</v>
      </c>
      <c r="V141" s="30"/>
      <c r="W141" s="34"/>
      <c r="X141" s="76">
        <f t="shared" si="46"/>
        <v>5670.633</v>
      </c>
      <c r="Y141" s="8">
        <f t="shared" si="48"/>
        <v>4300</v>
      </c>
      <c r="Z141" s="8">
        <f t="shared" si="49"/>
        <v>1370.633</v>
      </c>
      <c r="AA141" s="8">
        <f t="shared" si="50"/>
        <v>0</v>
      </c>
      <c r="AB141" s="35"/>
      <c r="AC141" s="58">
        <f t="shared" si="31"/>
        <v>-382.319</v>
      </c>
      <c r="AD141" s="30">
        <f t="shared" si="62"/>
        <v>30</v>
      </c>
      <c r="AE141" s="30">
        <f t="shared" si="62"/>
        <v>-412.319</v>
      </c>
      <c r="AF141" s="30"/>
      <c r="AG141" s="31"/>
      <c r="AH141" s="29">
        <f t="shared" si="32"/>
        <v>5288.314</v>
      </c>
      <c r="AI141" s="30">
        <f t="shared" si="33"/>
        <v>4330</v>
      </c>
      <c r="AJ141" s="30">
        <f t="shared" si="33"/>
        <v>958.3140000000001</v>
      </c>
      <c r="AK141" s="30">
        <f t="shared" si="33"/>
        <v>0</v>
      </c>
      <c r="AL141" s="31">
        <f t="shared" si="33"/>
        <v>0</v>
      </c>
      <c r="AM141" s="60">
        <f t="shared" si="34"/>
        <v>-480</v>
      </c>
      <c r="AN141" s="30"/>
      <c r="AO141" s="30">
        <f>AO142</f>
        <v>-480</v>
      </c>
      <c r="AP141" s="30"/>
      <c r="AQ141" s="32"/>
      <c r="AR141" s="60">
        <f t="shared" si="35"/>
        <v>4808.314</v>
      </c>
      <c r="AS141" s="61">
        <f t="shared" si="36"/>
        <v>4330</v>
      </c>
      <c r="AT141" s="61">
        <f t="shared" si="37"/>
        <v>478.3140000000001</v>
      </c>
      <c r="AU141" s="61">
        <f t="shared" si="38"/>
        <v>0</v>
      </c>
      <c r="AV141" s="62">
        <f t="shared" si="39"/>
        <v>0</v>
      </c>
      <c r="AW141" s="301">
        <f>AW142</f>
        <v>3762</v>
      </c>
      <c r="AX141" s="51">
        <f t="shared" si="40"/>
        <v>78.23948269601361</v>
      </c>
    </row>
    <row r="142" spans="1:50" ht="30.75">
      <c r="A142" s="73" t="s">
        <v>170</v>
      </c>
      <c r="B142" s="27">
        <v>903</v>
      </c>
      <c r="C142" s="74" t="s">
        <v>172</v>
      </c>
      <c r="D142" s="74" t="s">
        <v>221</v>
      </c>
      <c r="E142" s="74" t="s">
        <v>263</v>
      </c>
      <c r="F142" s="282" t="s">
        <v>131</v>
      </c>
      <c r="G142" s="29">
        <f t="shared" si="60"/>
        <v>4300</v>
      </c>
      <c r="H142" s="30">
        <v>4300</v>
      </c>
      <c r="I142" s="30"/>
      <c r="J142" s="32"/>
      <c r="K142" s="75">
        <f t="shared" si="52"/>
        <v>0</v>
      </c>
      <c r="L142" s="30"/>
      <c r="M142" s="30"/>
      <c r="N142" s="31"/>
      <c r="O142" s="75">
        <f t="shared" si="51"/>
        <v>4300</v>
      </c>
      <c r="P142" s="30">
        <f t="shared" si="59"/>
        <v>4300</v>
      </c>
      <c r="Q142" s="30">
        <f t="shared" si="63"/>
        <v>0</v>
      </c>
      <c r="R142" s="32">
        <f t="shared" si="63"/>
        <v>0</v>
      </c>
      <c r="S142" s="66">
        <f t="shared" si="61"/>
        <v>1370.633</v>
      </c>
      <c r="T142" s="30"/>
      <c r="U142" s="30">
        <v>1370.633</v>
      </c>
      <c r="V142" s="30"/>
      <c r="W142" s="34"/>
      <c r="X142" s="76">
        <f t="shared" si="46"/>
        <v>5670.633</v>
      </c>
      <c r="Y142" s="8">
        <f t="shared" si="48"/>
        <v>4300</v>
      </c>
      <c r="Z142" s="8">
        <f t="shared" si="49"/>
        <v>1370.633</v>
      </c>
      <c r="AA142" s="8">
        <f t="shared" si="50"/>
        <v>0</v>
      </c>
      <c r="AB142" s="35"/>
      <c r="AC142" s="58">
        <f t="shared" si="31"/>
        <v>-382.319</v>
      </c>
      <c r="AD142" s="30">
        <f>прил1!AC204</f>
        <v>30</v>
      </c>
      <c r="AE142" s="30">
        <f>прил1!AD204</f>
        <v>-412.319</v>
      </c>
      <c r="AF142" s="30"/>
      <c r="AG142" s="31"/>
      <c r="AH142" s="29">
        <f t="shared" si="32"/>
        <v>5288.314</v>
      </c>
      <c r="AI142" s="30">
        <f t="shared" si="33"/>
        <v>4330</v>
      </c>
      <c r="AJ142" s="30">
        <f t="shared" si="33"/>
        <v>958.3140000000001</v>
      </c>
      <c r="AK142" s="30">
        <f t="shared" si="33"/>
        <v>0</v>
      </c>
      <c r="AL142" s="31">
        <f t="shared" si="33"/>
        <v>0</v>
      </c>
      <c r="AM142" s="60">
        <f t="shared" si="34"/>
        <v>-480</v>
      </c>
      <c r="AN142" s="30"/>
      <c r="AO142" s="30">
        <v>-480</v>
      </c>
      <c r="AP142" s="30"/>
      <c r="AQ142" s="32"/>
      <c r="AR142" s="60">
        <f t="shared" si="35"/>
        <v>4808.314</v>
      </c>
      <c r="AS142" s="61">
        <f t="shared" si="36"/>
        <v>4330</v>
      </c>
      <c r="AT142" s="61">
        <f t="shared" si="37"/>
        <v>478.3140000000001</v>
      </c>
      <c r="AU142" s="61">
        <f t="shared" si="38"/>
        <v>0</v>
      </c>
      <c r="AV142" s="62">
        <f t="shared" si="39"/>
        <v>0</v>
      </c>
      <c r="AW142" s="301">
        <f>прил1!AV204</f>
        <v>3762</v>
      </c>
      <c r="AX142" s="51">
        <f t="shared" si="40"/>
        <v>78.23948269601361</v>
      </c>
    </row>
    <row r="143" spans="1:50" ht="30.75">
      <c r="A143" s="73" t="s">
        <v>140</v>
      </c>
      <c r="B143" s="27">
        <v>903</v>
      </c>
      <c r="C143" s="83" t="s">
        <v>172</v>
      </c>
      <c r="D143" s="83" t="s">
        <v>221</v>
      </c>
      <c r="E143" s="83" t="s">
        <v>264</v>
      </c>
      <c r="F143" s="286"/>
      <c r="G143" s="29">
        <f t="shared" si="60"/>
        <v>218</v>
      </c>
      <c r="H143" s="30">
        <f>H144</f>
        <v>218</v>
      </c>
      <c r="I143" s="30"/>
      <c r="J143" s="32"/>
      <c r="K143" s="75">
        <f t="shared" si="52"/>
        <v>50</v>
      </c>
      <c r="L143" s="30">
        <v>50</v>
      </c>
      <c r="M143" s="30"/>
      <c r="N143" s="31"/>
      <c r="O143" s="75">
        <f t="shared" si="51"/>
        <v>268</v>
      </c>
      <c r="P143" s="30">
        <f t="shared" si="59"/>
        <v>268</v>
      </c>
      <c r="Q143" s="30">
        <f t="shared" si="63"/>
        <v>0</v>
      </c>
      <c r="R143" s="32">
        <f t="shared" si="63"/>
        <v>0</v>
      </c>
      <c r="S143" s="66">
        <f t="shared" si="61"/>
        <v>475</v>
      </c>
      <c r="T143" s="30">
        <f>T144</f>
        <v>475</v>
      </c>
      <c r="U143" s="30"/>
      <c r="V143" s="30"/>
      <c r="W143" s="34"/>
      <c r="X143" s="76">
        <f t="shared" si="46"/>
        <v>743</v>
      </c>
      <c r="Y143" s="8">
        <f t="shared" si="48"/>
        <v>743</v>
      </c>
      <c r="Z143" s="8">
        <f t="shared" si="49"/>
        <v>0</v>
      </c>
      <c r="AA143" s="8">
        <f t="shared" si="50"/>
        <v>0</v>
      </c>
      <c r="AB143" s="35"/>
      <c r="AC143" s="58">
        <f t="shared" si="31"/>
        <v>0</v>
      </c>
      <c r="AD143" s="30">
        <f>AD144</f>
        <v>0</v>
      </c>
      <c r="AE143" s="30"/>
      <c r="AF143" s="30"/>
      <c r="AG143" s="31"/>
      <c r="AH143" s="29">
        <f t="shared" si="32"/>
        <v>743</v>
      </c>
      <c r="AI143" s="30">
        <f t="shared" si="33"/>
        <v>743</v>
      </c>
      <c r="AJ143" s="30">
        <f t="shared" si="33"/>
        <v>0</v>
      </c>
      <c r="AK143" s="30">
        <f t="shared" si="33"/>
        <v>0</v>
      </c>
      <c r="AL143" s="31">
        <f t="shared" si="33"/>
        <v>0</v>
      </c>
      <c r="AM143" s="60">
        <f t="shared" si="34"/>
        <v>0</v>
      </c>
      <c r="AN143" s="30"/>
      <c r="AO143" s="30"/>
      <c r="AP143" s="30"/>
      <c r="AQ143" s="32"/>
      <c r="AR143" s="60">
        <f t="shared" si="35"/>
        <v>743</v>
      </c>
      <c r="AS143" s="61">
        <f t="shared" si="36"/>
        <v>743</v>
      </c>
      <c r="AT143" s="61">
        <f t="shared" si="37"/>
        <v>0</v>
      </c>
      <c r="AU143" s="61">
        <f t="shared" si="38"/>
        <v>0</v>
      </c>
      <c r="AV143" s="62">
        <f t="shared" si="39"/>
        <v>0</v>
      </c>
      <c r="AW143" s="301">
        <f>AW144</f>
        <v>596.5</v>
      </c>
      <c r="AX143" s="51">
        <f t="shared" si="40"/>
        <v>80.28263795423956</v>
      </c>
    </row>
    <row r="144" spans="1:50" ht="50.25" customHeight="1">
      <c r="A144" s="73" t="s">
        <v>265</v>
      </c>
      <c r="B144" s="27">
        <v>903</v>
      </c>
      <c r="C144" s="83" t="s">
        <v>172</v>
      </c>
      <c r="D144" s="83" t="s">
        <v>221</v>
      </c>
      <c r="E144" s="83" t="s">
        <v>264</v>
      </c>
      <c r="F144" s="286" t="s">
        <v>266</v>
      </c>
      <c r="G144" s="29">
        <f t="shared" si="60"/>
        <v>218</v>
      </c>
      <c r="H144" s="30">
        <v>218</v>
      </c>
      <c r="I144" s="30"/>
      <c r="J144" s="32"/>
      <c r="K144" s="75">
        <f t="shared" si="52"/>
        <v>50</v>
      </c>
      <c r="L144" s="30">
        <v>50</v>
      </c>
      <c r="M144" s="30"/>
      <c r="N144" s="31"/>
      <c r="O144" s="75">
        <f t="shared" si="51"/>
        <v>268</v>
      </c>
      <c r="P144" s="30">
        <f t="shared" si="59"/>
        <v>268</v>
      </c>
      <c r="Q144" s="30">
        <f t="shared" si="63"/>
        <v>0</v>
      </c>
      <c r="R144" s="32">
        <f t="shared" si="63"/>
        <v>0</v>
      </c>
      <c r="S144" s="66">
        <f t="shared" si="61"/>
        <v>475</v>
      </c>
      <c r="T144" s="108">
        <v>475</v>
      </c>
      <c r="U144" s="30"/>
      <c r="V144" s="30"/>
      <c r="W144" s="34"/>
      <c r="X144" s="76">
        <f t="shared" si="46"/>
        <v>743</v>
      </c>
      <c r="Y144" s="8">
        <f t="shared" si="48"/>
        <v>743</v>
      </c>
      <c r="Z144" s="8">
        <f t="shared" si="49"/>
        <v>0</v>
      </c>
      <c r="AA144" s="8">
        <f t="shared" si="50"/>
        <v>0</v>
      </c>
      <c r="AB144" s="35"/>
      <c r="AC144" s="58">
        <f t="shared" si="31"/>
        <v>0</v>
      </c>
      <c r="AD144" s="30">
        <f>прил1!AC206</f>
        <v>0</v>
      </c>
      <c r="AE144" s="30"/>
      <c r="AF144" s="30"/>
      <c r="AG144" s="31"/>
      <c r="AH144" s="29">
        <f t="shared" si="32"/>
        <v>743</v>
      </c>
      <c r="AI144" s="30">
        <f t="shared" si="33"/>
        <v>743</v>
      </c>
      <c r="AJ144" s="30">
        <f t="shared" si="33"/>
        <v>0</v>
      </c>
      <c r="AK144" s="30">
        <f t="shared" si="33"/>
        <v>0</v>
      </c>
      <c r="AL144" s="31">
        <f aca="true" t="shared" si="64" ref="AL144:AL207">AB144+AG144</f>
        <v>0</v>
      </c>
      <c r="AM144" s="60">
        <f aca="true" t="shared" si="65" ref="AM144:AM207">SUM(AN144:AQ144)</f>
        <v>0</v>
      </c>
      <c r="AN144" s="30"/>
      <c r="AO144" s="30"/>
      <c r="AP144" s="30"/>
      <c r="AQ144" s="32"/>
      <c r="AR144" s="60">
        <f aca="true" t="shared" si="66" ref="AR144:AR207">SUM(AS144:AV144)</f>
        <v>743</v>
      </c>
      <c r="AS144" s="61">
        <f aca="true" t="shared" si="67" ref="AS144:AS207">AI144+AN144</f>
        <v>743</v>
      </c>
      <c r="AT144" s="61">
        <f aca="true" t="shared" si="68" ref="AT144:AT207">AJ144+AO144</f>
        <v>0</v>
      </c>
      <c r="AU144" s="61">
        <f aca="true" t="shared" si="69" ref="AU144:AU207">AK144+AP144</f>
        <v>0</v>
      </c>
      <c r="AV144" s="62">
        <f aca="true" t="shared" si="70" ref="AV144:AV207">AL144+AQ144</f>
        <v>0</v>
      </c>
      <c r="AW144" s="301">
        <f>прил1!AV206</f>
        <v>596.5</v>
      </c>
      <c r="AX144" s="51">
        <f aca="true" t="shared" si="71" ref="AX144:AX207">AW144/AR144*100</f>
        <v>80.28263795423956</v>
      </c>
    </row>
    <row r="145" spans="1:50" ht="0.75" customHeight="1" hidden="1">
      <c r="A145" s="70" t="s">
        <v>267</v>
      </c>
      <c r="B145" s="12">
        <v>903</v>
      </c>
      <c r="C145" s="87" t="s">
        <v>172</v>
      </c>
      <c r="D145" s="87" t="s">
        <v>268</v>
      </c>
      <c r="E145" s="87"/>
      <c r="F145" s="291"/>
      <c r="G145" s="58"/>
      <c r="H145" s="63">
        <f>H146</f>
        <v>8500</v>
      </c>
      <c r="I145" s="63"/>
      <c r="J145" s="65"/>
      <c r="K145" s="58">
        <f t="shared" si="52"/>
        <v>0</v>
      </c>
      <c r="L145" s="63">
        <f>L146</f>
        <v>0</v>
      </c>
      <c r="M145" s="63"/>
      <c r="N145" s="64"/>
      <c r="O145" s="58">
        <f t="shared" si="51"/>
        <v>8500</v>
      </c>
      <c r="P145" s="63">
        <f t="shared" si="59"/>
        <v>8500</v>
      </c>
      <c r="Q145" s="63">
        <f t="shared" si="63"/>
        <v>0</v>
      </c>
      <c r="R145" s="65">
        <f t="shared" si="63"/>
        <v>0</v>
      </c>
      <c r="S145" s="72">
        <f t="shared" si="61"/>
        <v>-8500</v>
      </c>
      <c r="T145" s="63">
        <f>T146</f>
        <v>-8500</v>
      </c>
      <c r="U145" s="63"/>
      <c r="V145" s="63"/>
      <c r="W145" s="67"/>
      <c r="X145" s="59">
        <f t="shared" si="46"/>
        <v>0</v>
      </c>
      <c r="Y145" s="63">
        <f t="shared" si="48"/>
        <v>0</v>
      </c>
      <c r="Z145" s="63">
        <f t="shared" si="49"/>
        <v>0</v>
      </c>
      <c r="AA145" s="63">
        <f t="shared" si="50"/>
        <v>0</v>
      </c>
      <c r="AB145" s="35"/>
      <c r="AC145" s="58">
        <f aca="true" t="shared" si="72" ref="AC145:AC208">SUM(AD145:AG145)</f>
        <v>0</v>
      </c>
      <c r="AD145" s="30"/>
      <c r="AE145" s="30"/>
      <c r="AF145" s="30"/>
      <c r="AG145" s="31"/>
      <c r="AH145" s="29">
        <f aca="true" t="shared" si="73" ref="AH145:AH208">SUM(AI145:AL145)</f>
        <v>0</v>
      </c>
      <c r="AI145" s="30">
        <f aca="true" t="shared" si="74" ref="AI145:AL208">Y145+AD145</f>
        <v>0</v>
      </c>
      <c r="AJ145" s="30">
        <f t="shared" si="74"/>
        <v>0</v>
      </c>
      <c r="AK145" s="30">
        <f t="shared" si="74"/>
        <v>0</v>
      </c>
      <c r="AL145" s="31">
        <f t="shared" si="64"/>
        <v>0</v>
      </c>
      <c r="AM145" s="60">
        <f t="shared" si="65"/>
        <v>0</v>
      </c>
      <c r="AN145" s="30"/>
      <c r="AO145" s="30"/>
      <c r="AP145" s="30"/>
      <c r="AQ145" s="32"/>
      <c r="AR145" s="60">
        <f t="shared" si="66"/>
        <v>0</v>
      </c>
      <c r="AS145" s="61">
        <f t="shared" si="67"/>
        <v>0</v>
      </c>
      <c r="AT145" s="61">
        <f t="shared" si="68"/>
        <v>0</v>
      </c>
      <c r="AU145" s="61">
        <f t="shared" si="69"/>
        <v>0</v>
      </c>
      <c r="AV145" s="62">
        <f t="shared" si="70"/>
        <v>0</v>
      </c>
      <c r="AW145" s="51"/>
      <c r="AX145" s="51" t="e">
        <f t="shared" si="71"/>
        <v>#DIV/0!</v>
      </c>
    </row>
    <row r="146" spans="1:50" ht="45.75" hidden="1">
      <c r="A146" s="73" t="s">
        <v>6</v>
      </c>
      <c r="B146" s="27">
        <v>903</v>
      </c>
      <c r="C146" s="83" t="s">
        <v>172</v>
      </c>
      <c r="D146" s="83" t="s">
        <v>268</v>
      </c>
      <c r="E146" s="83" t="s">
        <v>270</v>
      </c>
      <c r="F146" s="286"/>
      <c r="G146" s="29"/>
      <c r="H146" s="30">
        <f>H147</f>
        <v>8500</v>
      </c>
      <c r="I146" s="30"/>
      <c r="J146" s="32"/>
      <c r="K146" s="75">
        <f t="shared" si="52"/>
        <v>0</v>
      </c>
      <c r="L146" s="30">
        <f>L147</f>
        <v>0</v>
      </c>
      <c r="M146" s="30"/>
      <c r="N146" s="31"/>
      <c r="O146" s="75">
        <f t="shared" si="51"/>
        <v>8500</v>
      </c>
      <c r="P146" s="30">
        <f t="shared" si="59"/>
        <v>8500</v>
      </c>
      <c r="Q146" s="30">
        <f t="shared" si="63"/>
        <v>0</v>
      </c>
      <c r="R146" s="32">
        <f t="shared" si="63"/>
        <v>0</v>
      </c>
      <c r="S146" s="66">
        <f t="shared" si="61"/>
        <v>-8500</v>
      </c>
      <c r="T146" s="30">
        <f>T147</f>
        <v>-8500</v>
      </c>
      <c r="U146" s="30"/>
      <c r="V146" s="30"/>
      <c r="W146" s="34"/>
      <c r="X146" s="76">
        <f t="shared" si="46"/>
        <v>0</v>
      </c>
      <c r="Y146" s="8">
        <f t="shared" si="48"/>
        <v>0</v>
      </c>
      <c r="Z146" s="8">
        <f t="shared" si="49"/>
        <v>0</v>
      </c>
      <c r="AA146" s="8">
        <f t="shared" si="50"/>
        <v>0</v>
      </c>
      <c r="AB146" s="77"/>
      <c r="AC146" s="58">
        <f t="shared" si="72"/>
        <v>0</v>
      </c>
      <c r="AD146" s="30"/>
      <c r="AE146" s="30"/>
      <c r="AF146" s="30"/>
      <c r="AG146" s="31"/>
      <c r="AH146" s="29">
        <f t="shared" si="73"/>
        <v>0</v>
      </c>
      <c r="AI146" s="30">
        <f t="shared" si="74"/>
        <v>0</v>
      </c>
      <c r="AJ146" s="30">
        <f t="shared" si="74"/>
        <v>0</v>
      </c>
      <c r="AK146" s="30">
        <f t="shared" si="74"/>
        <v>0</v>
      </c>
      <c r="AL146" s="31">
        <f t="shared" si="64"/>
        <v>0</v>
      </c>
      <c r="AM146" s="60">
        <f t="shared" si="65"/>
        <v>0</v>
      </c>
      <c r="AN146" s="30"/>
      <c r="AO146" s="30"/>
      <c r="AP146" s="30"/>
      <c r="AQ146" s="32"/>
      <c r="AR146" s="60">
        <f t="shared" si="66"/>
        <v>0</v>
      </c>
      <c r="AS146" s="61">
        <f t="shared" si="67"/>
        <v>0</v>
      </c>
      <c r="AT146" s="61">
        <f t="shared" si="68"/>
        <v>0</v>
      </c>
      <c r="AU146" s="61">
        <f t="shared" si="69"/>
        <v>0</v>
      </c>
      <c r="AV146" s="62">
        <f t="shared" si="70"/>
        <v>0</v>
      </c>
      <c r="AW146" s="51"/>
      <c r="AX146" s="51" t="e">
        <f t="shared" si="71"/>
        <v>#DIV/0!</v>
      </c>
    </row>
    <row r="147" spans="1:50" ht="30.75" hidden="1">
      <c r="A147" s="73" t="s">
        <v>271</v>
      </c>
      <c r="B147" s="27">
        <v>903</v>
      </c>
      <c r="C147" s="83" t="s">
        <v>172</v>
      </c>
      <c r="D147" s="83" t="s">
        <v>268</v>
      </c>
      <c r="E147" s="83" t="s">
        <v>272</v>
      </c>
      <c r="F147" s="286"/>
      <c r="G147" s="29"/>
      <c r="H147" s="30">
        <f>H148+H149</f>
        <v>8500</v>
      </c>
      <c r="I147" s="30"/>
      <c r="J147" s="32"/>
      <c r="K147" s="75">
        <f t="shared" si="52"/>
        <v>0</v>
      </c>
      <c r="L147" s="30">
        <f>L148+L149</f>
        <v>0</v>
      </c>
      <c r="M147" s="30"/>
      <c r="N147" s="31"/>
      <c r="O147" s="75">
        <f t="shared" si="51"/>
        <v>8500</v>
      </c>
      <c r="P147" s="30">
        <f t="shared" si="59"/>
        <v>8500</v>
      </c>
      <c r="Q147" s="30">
        <f t="shared" si="63"/>
        <v>0</v>
      </c>
      <c r="R147" s="32">
        <f t="shared" si="63"/>
        <v>0</v>
      </c>
      <c r="S147" s="66">
        <f t="shared" si="61"/>
        <v>-8500</v>
      </c>
      <c r="T147" s="30">
        <f>T148</f>
        <v>-8500</v>
      </c>
      <c r="U147" s="30"/>
      <c r="V147" s="30"/>
      <c r="W147" s="34"/>
      <c r="X147" s="76">
        <f t="shared" si="46"/>
        <v>0</v>
      </c>
      <c r="Y147" s="8">
        <f t="shared" si="48"/>
        <v>0</v>
      </c>
      <c r="Z147" s="8">
        <f t="shared" si="49"/>
        <v>0</v>
      </c>
      <c r="AA147" s="8">
        <f t="shared" si="50"/>
        <v>0</v>
      </c>
      <c r="AB147" s="77"/>
      <c r="AC147" s="58">
        <f t="shared" si="72"/>
        <v>0</v>
      </c>
      <c r="AD147" s="30"/>
      <c r="AE147" s="30"/>
      <c r="AF147" s="30"/>
      <c r="AG147" s="31"/>
      <c r="AH147" s="29">
        <f t="shared" si="73"/>
        <v>0</v>
      </c>
      <c r="AI147" s="30">
        <f t="shared" si="74"/>
        <v>0</v>
      </c>
      <c r="AJ147" s="30">
        <f t="shared" si="74"/>
        <v>0</v>
      </c>
      <c r="AK147" s="30">
        <f t="shared" si="74"/>
        <v>0</v>
      </c>
      <c r="AL147" s="31">
        <f t="shared" si="64"/>
        <v>0</v>
      </c>
      <c r="AM147" s="60">
        <f t="shared" si="65"/>
        <v>0</v>
      </c>
      <c r="AN147" s="30"/>
      <c r="AO147" s="30"/>
      <c r="AP147" s="30"/>
      <c r="AQ147" s="32"/>
      <c r="AR147" s="60">
        <f t="shared" si="66"/>
        <v>0</v>
      </c>
      <c r="AS147" s="61">
        <f t="shared" si="67"/>
        <v>0</v>
      </c>
      <c r="AT147" s="61">
        <f t="shared" si="68"/>
        <v>0</v>
      </c>
      <c r="AU147" s="61">
        <f t="shared" si="69"/>
        <v>0</v>
      </c>
      <c r="AV147" s="62">
        <f t="shared" si="70"/>
        <v>0</v>
      </c>
      <c r="AW147" s="51"/>
      <c r="AX147" s="51" t="e">
        <f t="shared" si="71"/>
        <v>#DIV/0!</v>
      </c>
    </row>
    <row r="148" spans="1:50" ht="30.75" hidden="1">
      <c r="A148" s="73" t="s">
        <v>273</v>
      </c>
      <c r="B148" s="27">
        <v>903</v>
      </c>
      <c r="C148" s="83" t="s">
        <v>172</v>
      </c>
      <c r="D148" s="83" t="s">
        <v>268</v>
      </c>
      <c r="E148" s="83" t="s">
        <v>274</v>
      </c>
      <c r="F148" s="286" t="s">
        <v>275</v>
      </c>
      <c r="G148" s="29"/>
      <c r="H148" s="30">
        <v>7000</v>
      </c>
      <c r="I148" s="30"/>
      <c r="J148" s="32"/>
      <c r="K148" s="75">
        <f t="shared" si="52"/>
        <v>1500</v>
      </c>
      <c r="L148" s="30">
        <v>1500</v>
      </c>
      <c r="M148" s="30"/>
      <c r="N148" s="31"/>
      <c r="O148" s="75">
        <f t="shared" si="51"/>
        <v>8500</v>
      </c>
      <c r="P148" s="30">
        <f t="shared" si="59"/>
        <v>8500</v>
      </c>
      <c r="Q148" s="30">
        <f t="shared" si="63"/>
        <v>0</v>
      </c>
      <c r="R148" s="32">
        <f t="shared" si="63"/>
        <v>0</v>
      </c>
      <c r="S148" s="66">
        <f t="shared" si="61"/>
        <v>-8500</v>
      </c>
      <c r="T148" s="30">
        <v>-8500</v>
      </c>
      <c r="U148" s="30"/>
      <c r="V148" s="30"/>
      <c r="W148" s="34"/>
      <c r="X148" s="76">
        <f t="shared" si="46"/>
        <v>0</v>
      </c>
      <c r="Y148" s="8">
        <f t="shared" si="48"/>
        <v>0</v>
      </c>
      <c r="Z148" s="8">
        <f t="shared" si="49"/>
        <v>0</v>
      </c>
      <c r="AA148" s="8">
        <f t="shared" si="50"/>
        <v>0</v>
      </c>
      <c r="AB148" s="77"/>
      <c r="AC148" s="58">
        <f t="shared" si="72"/>
        <v>0</v>
      </c>
      <c r="AD148" s="30"/>
      <c r="AE148" s="30"/>
      <c r="AF148" s="30"/>
      <c r="AG148" s="31"/>
      <c r="AH148" s="29">
        <f t="shared" si="73"/>
        <v>0</v>
      </c>
      <c r="AI148" s="30">
        <f t="shared" si="74"/>
        <v>0</v>
      </c>
      <c r="AJ148" s="30">
        <f t="shared" si="74"/>
        <v>0</v>
      </c>
      <c r="AK148" s="30">
        <f t="shared" si="74"/>
        <v>0</v>
      </c>
      <c r="AL148" s="31">
        <f t="shared" si="64"/>
        <v>0</v>
      </c>
      <c r="AM148" s="60">
        <f t="shared" si="65"/>
        <v>0</v>
      </c>
      <c r="AN148" s="30"/>
      <c r="AO148" s="30"/>
      <c r="AP148" s="30"/>
      <c r="AQ148" s="32"/>
      <c r="AR148" s="60">
        <f t="shared" si="66"/>
        <v>0</v>
      </c>
      <c r="AS148" s="61">
        <f t="shared" si="67"/>
        <v>0</v>
      </c>
      <c r="AT148" s="61">
        <f t="shared" si="68"/>
        <v>0</v>
      </c>
      <c r="AU148" s="61">
        <f t="shared" si="69"/>
        <v>0</v>
      </c>
      <c r="AV148" s="62">
        <f t="shared" si="70"/>
        <v>0</v>
      </c>
      <c r="AW148" s="51"/>
      <c r="AX148" s="51" t="e">
        <f t="shared" si="71"/>
        <v>#DIV/0!</v>
      </c>
    </row>
    <row r="149" spans="1:50" ht="30.75" hidden="1">
      <c r="A149" s="73" t="s">
        <v>273</v>
      </c>
      <c r="B149" s="27">
        <v>903</v>
      </c>
      <c r="C149" s="83" t="s">
        <v>172</v>
      </c>
      <c r="D149" s="83" t="s">
        <v>268</v>
      </c>
      <c r="E149" s="83" t="s">
        <v>276</v>
      </c>
      <c r="F149" s="286" t="s">
        <v>275</v>
      </c>
      <c r="G149" s="29"/>
      <c r="H149" s="30">
        <v>1500</v>
      </c>
      <c r="I149" s="30"/>
      <c r="J149" s="32"/>
      <c r="K149" s="75">
        <f t="shared" si="52"/>
        <v>-1500</v>
      </c>
      <c r="L149" s="30">
        <v>-1500</v>
      </c>
      <c r="M149" s="30"/>
      <c r="N149" s="31"/>
      <c r="O149" s="75">
        <f t="shared" si="51"/>
        <v>0</v>
      </c>
      <c r="P149" s="30">
        <f t="shared" si="59"/>
        <v>0</v>
      </c>
      <c r="Q149" s="30">
        <f t="shared" si="63"/>
        <v>0</v>
      </c>
      <c r="R149" s="32">
        <f t="shared" si="63"/>
        <v>0</v>
      </c>
      <c r="S149" s="66"/>
      <c r="T149" s="30"/>
      <c r="U149" s="30"/>
      <c r="V149" s="30"/>
      <c r="W149" s="34"/>
      <c r="X149" s="76">
        <f t="shared" si="46"/>
        <v>0</v>
      </c>
      <c r="Y149" s="8">
        <f t="shared" si="48"/>
        <v>0</v>
      </c>
      <c r="Z149" s="8">
        <f t="shared" si="49"/>
        <v>0</v>
      </c>
      <c r="AA149" s="8">
        <f t="shared" si="50"/>
        <v>0</v>
      </c>
      <c r="AB149" s="77"/>
      <c r="AC149" s="58">
        <f t="shared" si="72"/>
        <v>0</v>
      </c>
      <c r="AD149" s="30"/>
      <c r="AE149" s="30"/>
      <c r="AF149" s="30"/>
      <c r="AG149" s="31"/>
      <c r="AH149" s="29">
        <f t="shared" si="73"/>
        <v>0</v>
      </c>
      <c r="AI149" s="30">
        <f t="shared" si="74"/>
        <v>0</v>
      </c>
      <c r="AJ149" s="30">
        <f t="shared" si="74"/>
        <v>0</v>
      </c>
      <c r="AK149" s="30">
        <f t="shared" si="74"/>
        <v>0</v>
      </c>
      <c r="AL149" s="31">
        <f t="shared" si="64"/>
        <v>0</v>
      </c>
      <c r="AM149" s="60">
        <f t="shared" si="65"/>
        <v>0</v>
      </c>
      <c r="AN149" s="30"/>
      <c r="AO149" s="30"/>
      <c r="AP149" s="30"/>
      <c r="AQ149" s="32"/>
      <c r="AR149" s="60">
        <f t="shared" si="66"/>
        <v>0</v>
      </c>
      <c r="AS149" s="61">
        <f t="shared" si="67"/>
        <v>0</v>
      </c>
      <c r="AT149" s="61">
        <f t="shared" si="68"/>
        <v>0</v>
      </c>
      <c r="AU149" s="61">
        <f t="shared" si="69"/>
        <v>0</v>
      </c>
      <c r="AV149" s="62">
        <f t="shared" si="70"/>
        <v>0</v>
      </c>
      <c r="AW149" s="51"/>
      <c r="AX149" s="51" t="e">
        <f t="shared" si="71"/>
        <v>#DIV/0!</v>
      </c>
    </row>
    <row r="150" spans="1:50" ht="15.75">
      <c r="A150" s="70" t="s">
        <v>277</v>
      </c>
      <c r="B150" s="12">
        <v>903</v>
      </c>
      <c r="C150" s="71" t="s">
        <v>268</v>
      </c>
      <c r="D150" s="71" t="s">
        <v>278</v>
      </c>
      <c r="E150" s="71"/>
      <c r="F150" s="281"/>
      <c r="G150" s="58">
        <f t="shared" si="60"/>
        <v>9795.4</v>
      </c>
      <c r="H150" s="63">
        <f>H151+H155</f>
        <v>748</v>
      </c>
      <c r="I150" s="63"/>
      <c r="J150" s="65">
        <f>J155</f>
        <v>9047.4</v>
      </c>
      <c r="K150" s="58">
        <f>K151+K155</f>
        <v>1570</v>
      </c>
      <c r="L150" s="58">
        <f>L151+L155</f>
        <v>0</v>
      </c>
      <c r="M150" s="58">
        <f>M151+M155</f>
        <v>0</v>
      </c>
      <c r="N150" s="58">
        <f>N151+N155</f>
        <v>1570</v>
      </c>
      <c r="O150" s="58">
        <f t="shared" si="51"/>
        <v>11365.4</v>
      </c>
      <c r="P150" s="63">
        <f t="shared" si="59"/>
        <v>748</v>
      </c>
      <c r="Q150" s="63">
        <f>I150+M150</f>
        <v>0</v>
      </c>
      <c r="R150" s="63">
        <f>J150+N150</f>
        <v>10617.4</v>
      </c>
      <c r="S150" s="72">
        <f>SUM(T150:W150)</f>
        <v>0</v>
      </c>
      <c r="T150" s="63">
        <f>T155+T169</f>
        <v>0</v>
      </c>
      <c r="U150" s="63"/>
      <c r="V150" s="63"/>
      <c r="W150" s="94"/>
      <c r="X150" s="59">
        <f t="shared" si="46"/>
        <v>11365.4</v>
      </c>
      <c r="Y150" s="63">
        <f t="shared" si="48"/>
        <v>748</v>
      </c>
      <c r="Z150" s="63">
        <f t="shared" si="49"/>
        <v>0</v>
      </c>
      <c r="AA150" s="63">
        <f t="shared" si="50"/>
        <v>10617.4</v>
      </c>
      <c r="AB150" s="35"/>
      <c r="AC150" s="58">
        <f t="shared" si="72"/>
        <v>8176.536</v>
      </c>
      <c r="AD150" s="63">
        <f>AD151+AD155</f>
        <v>272</v>
      </c>
      <c r="AE150" s="63">
        <f>AE151+AE155</f>
        <v>0</v>
      </c>
      <c r="AF150" s="63">
        <f>AF151+AF155</f>
        <v>7904.536</v>
      </c>
      <c r="AG150" s="64"/>
      <c r="AH150" s="58">
        <f t="shared" si="73"/>
        <v>19541.936</v>
      </c>
      <c r="AI150" s="63">
        <f t="shared" si="74"/>
        <v>1020</v>
      </c>
      <c r="AJ150" s="63">
        <f t="shared" si="74"/>
        <v>0</v>
      </c>
      <c r="AK150" s="63">
        <f t="shared" si="74"/>
        <v>18521.936</v>
      </c>
      <c r="AL150" s="64">
        <f t="shared" si="64"/>
        <v>0</v>
      </c>
      <c r="AM150" s="60">
        <f t="shared" si="65"/>
        <v>-4922.96</v>
      </c>
      <c r="AN150" s="63"/>
      <c r="AO150" s="63"/>
      <c r="AP150" s="63">
        <f>AP155</f>
        <v>-4922.96</v>
      </c>
      <c r="AQ150" s="65"/>
      <c r="AR150" s="60">
        <f t="shared" si="66"/>
        <v>14618.976000000002</v>
      </c>
      <c r="AS150" s="68">
        <f t="shared" si="67"/>
        <v>1020</v>
      </c>
      <c r="AT150" s="68">
        <f t="shared" si="68"/>
        <v>0</v>
      </c>
      <c r="AU150" s="68">
        <f t="shared" si="69"/>
        <v>13598.976000000002</v>
      </c>
      <c r="AV150" s="69">
        <f t="shared" si="70"/>
        <v>0</v>
      </c>
      <c r="AW150" s="300">
        <f>AW151+AW155+AW169</f>
        <v>14293.5</v>
      </c>
      <c r="AX150" s="155">
        <f t="shared" si="71"/>
        <v>97.77360603095592</v>
      </c>
    </row>
    <row r="151" spans="1:50" ht="15.75">
      <c r="A151" s="70" t="s">
        <v>279</v>
      </c>
      <c r="B151" s="12">
        <v>903</v>
      </c>
      <c r="C151" s="71" t="s">
        <v>268</v>
      </c>
      <c r="D151" s="71" t="s">
        <v>96</v>
      </c>
      <c r="E151" s="71"/>
      <c r="F151" s="281"/>
      <c r="G151" s="58">
        <f t="shared" si="60"/>
        <v>357</v>
      </c>
      <c r="H151" s="63">
        <f>H152</f>
        <v>357</v>
      </c>
      <c r="I151" s="63"/>
      <c r="J151" s="65"/>
      <c r="K151" s="58">
        <f t="shared" si="52"/>
        <v>0</v>
      </c>
      <c r="L151" s="63"/>
      <c r="M151" s="63"/>
      <c r="N151" s="64"/>
      <c r="O151" s="58">
        <f t="shared" si="51"/>
        <v>357</v>
      </c>
      <c r="P151" s="63">
        <f t="shared" si="59"/>
        <v>357</v>
      </c>
      <c r="Q151" s="63">
        <f t="shared" si="63"/>
        <v>0</v>
      </c>
      <c r="R151" s="65">
        <f t="shared" si="63"/>
        <v>0</v>
      </c>
      <c r="S151" s="72"/>
      <c r="T151" s="63"/>
      <c r="U151" s="63"/>
      <c r="V151" s="63"/>
      <c r="W151" s="67"/>
      <c r="X151" s="59">
        <f t="shared" si="46"/>
        <v>357</v>
      </c>
      <c r="Y151" s="63">
        <f t="shared" si="48"/>
        <v>357</v>
      </c>
      <c r="Z151" s="63">
        <f t="shared" si="49"/>
        <v>0</v>
      </c>
      <c r="AA151" s="63">
        <f t="shared" si="50"/>
        <v>0</v>
      </c>
      <c r="AB151" s="35"/>
      <c r="AC151" s="58">
        <f t="shared" si="72"/>
        <v>72</v>
      </c>
      <c r="AD151" s="63">
        <f>AD152</f>
        <v>72</v>
      </c>
      <c r="AE151" s="63"/>
      <c r="AF151" s="63"/>
      <c r="AG151" s="64"/>
      <c r="AH151" s="58">
        <f t="shared" si="73"/>
        <v>429</v>
      </c>
      <c r="AI151" s="63">
        <f t="shared" si="74"/>
        <v>429</v>
      </c>
      <c r="AJ151" s="63">
        <f t="shared" si="74"/>
        <v>0</v>
      </c>
      <c r="AK151" s="63">
        <f t="shared" si="74"/>
        <v>0</v>
      </c>
      <c r="AL151" s="64">
        <f t="shared" si="64"/>
        <v>0</v>
      </c>
      <c r="AM151" s="60">
        <f t="shared" si="65"/>
        <v>0</v>
      </c>
      <c r="AN151" s="30"/>
      <c r="AO151" s="30"/>
      <c r="AP151" s="30"/>
      <c r="AQ151" s="32"/>
      <c r="AR151" s="60">
        <f t="shared" si="66"/>
        <v>429</v>
      </c>
      <c r="AS151" s="68">
        <f t="shared" si="67"/>
        <v>429</v>
      </c>
      <c r="AT151" s="68">
        <f t="shared" si="68"/>
        <v>0</v>
      </c>
      <c r="AU151" s="68">
        <f t="shared" si="69"/>
        <v>0</v>
      </c>
      <c r="AV151" s="69">
        <f t="shared" si="70"/>
        <v>0</v>
      </c>
      <c r="AW151" s="300">
        <f>AW152</f>
        <v>422.6</v>
      </c>
      <c r="AX151" s="155">
        <f t="shared" si="71"/>
        <v>98.50815850815852</v>
      </c>
    </row>
    <row r="152" spans="1:50" ht="15.75">
      <c r="A152" s="73" t="s">
        <v>280</v>
      </c>
      <c r="B152" s="27">
        <v>903</v>
      </c>
      <c r="C152" s="74" t="s">
        <v>268</v>
      </c>
      <c r="D152" s="74" t="s">
        <v>96</v>
      </c>
      <c r="E152" s="74" t="s">
        <v>281</v>
      </c>
      <c r="F152" s="282"/>
      <c r="G152" s="29">
        <f t="shared" si="60"/>
        <v>357</v>
      </c>
      <c r="H152" s="30">
        <f>H153</f>
        <v>357</v>
      </c>
      <c r="I152" s="30"/>
      <c r="J152" s="32"/>
      <c r="K152" s="75">
        <f t="shared" si="52"/>
        <v>0</v>
      </c>
      <c r="L152" s="30"/>
      <c r="M152" s="30"/>
      <c r="N152" s="31"/>
      <c r="O152" s="75">
        <f t="shared" si="51"/>
        <v>357</v>
      </c>
      <c r="P152" s="30">
        <f t="shared" si="59"/>
        <v>357</v>
      </c>
      <c r="Q152" s="30">
        <f t="shared" si="63"/>
        <v>0</v>
      </c>
      <c r="R152" s="32">
        <f t="shared" si="63"/>
        <v>0</v>
      </c>
      <c r="S152" s="66"/>
      <c r="T152" s="30"/>
      <c r="U152" s="30"/>
      <c r="V152" s="30"/>
      <c r="W152" s="34"/>
      <c r="X152" s="76">
        <f t="shared" si="46"/>
        <v>357</v>
      </c>
      <c r="Y152" s="8">
        <f t="shared" si="48"/>
        <v>357</v>
      </c>
      <c r="Z152" s="8">
        <f t="shared" si="49"/>
        <v>0</v>
      </c>
      <c r="AA152" s="8">
        <f t="shared" si="50"/>
        <v>0</v>
      </c>
      <c r="AB152" s="35"/>
      <c r="AC152" s="58">
        <f t="shared" si="72"/>
        <v>72</v>
      </c>
      <c r="AD152" s="30">
        <f>AD153</f>
        <v>72</v>
      </c>
      <c r="AE152" s="30"/>
      <c r="AF152" s="30"/>
      <c r="AG152" s="31"/>
      <c r="AH152" s="29">
        <f t="shared" si="73"/>
        <v>429</v>
      </c>
      <c r="AI152" s="30">
        <f t="shared" si="74"/>
        <v>429</v>
      </c>
      <c r="AJ152" s="30">
        <f t="shared" si="74"/>
        <v>0</v>
      </c>
      <c r="AK152" s="30">
        <f t="shared" si="74"/>
        <v>0</v>
      </c>
      <c r="AL152" s="31">
        <f t="shared" si="64"/>
        <v>0</v>
      </c>
      <c r="AM152" s="60">
        <f t="shared" si="65"/>
        <v>0</v>
      </c>
      <c r="AN152" s="30"/>
      <c r="AO152" s="30"/>
      <c r="AP152" s="30"/>
      <c r="AQ152" s="32"/>
      <c r="AR152" s="60">
        <f t="shared" si="66"/>
        <v>429</v>
      </c>
      <c r="AS152" s="61">
        <f t="shared" si="67"/>
        <v>429</v>
      </c>
      <c r="AT152" s="61">
        <f t="shared" si="68"/>
        <v>0</v>
      </c>
      <c r="AU152" s="61">
        <f t="shared" si="69"/>
        <v>0</v>
      </c>
      <c r="AV152" s="62">
        <f t="shared" si="70"/>
        <v>0</v>
      </c>
      <c r="AW152" s="301">
        <f>AW153</f>
        <v>422.6</v>
      </c>
      <c r="AX152" s="51">
        <f t="shared" si="71"/>
        <v>98.50815850815852</v>
      </c>
    </row>
    <row r="153" spans="1:50" ht="44.25" customHeight="1">
      <c r="A153" s="73" t="s">
        <v>282</v>
      </c>
      <c r="B153" s="27">
        <v>903</v>
      </c>
      <c r="C153" s="74" t="s">
        <v>268</v>
      </c>
      <c r="D153" s="74" t="s">
        <v>96</v>
      </c>
      <c r="E153" s="74" t="s">
        <v>283</v>
      </c>
      <c r="F153" s="282"/>
      <c r="G153" s="29">
        <f t="shared" si="60"/>
        <v>357</v>
      </c>
      <c r="H153" s="30">
        <f>H154</f>
        <v>357</v>
      </c>
      <c r="I153" s="30"/>
      <c r="J153" s="32"/>
      <c r="K153" s="75">
        <f t="shared" si="52"/>
        <v>0</v>
      </c>
      <c r="L153" s="30"/>
      <c r="M153" s="30"/>
      <c r="N153" s="31"/>
      <c r="O153" s="75">
        <f t="shared" si="51"/>
        <v>357</v>
      </c>
      <c r="P153" s="30">
        <f t="shared" si="59"/>
        <v>357</v>
      </c>
      <c r="Q153" s="30">
        <f t="shared" si="63"/>
        <v>0</v>
      </c>
      <c r="R153" s="32">
        <f t="shared" si="63"/>
        <v>0</v>
      </c>
      <c r="S153" s="66"/>
      <c r="T153" s="30"/>
      <c r="U153" s="30"/>
      <c r="V153" s="30"/>
      <c r="W153" s="34"/>
      <c r="X153" s="76">
        <f t="shared" si="46"/>
        <v>357</v>
      </c>
      <c r="Y153" s="8">
        <f t="shared" si="48"/>
        <v>357</v>
      </c>
      <c r="Z153" s="8">
        <f t="shared" si="49"/>
        <v>0</v>
      </c>
      <c r="AA153" s="8">
        <f t="shared" si="50"/>
        <v>0</v>
      </c>
      <c r="AB153" s="35"/>
      <c r="AC153" s="58">
        <f t="shared" si="72"/>
        <v>72</v>
      </c>
      <c r="AD153" s="30">
        <f>AD154</f>
        <v>72</v>
      </c>
      <c r="AE153" s="30"/>
      <c r="AF153" s="30"/>
      <c r="AG153" s="31"/>
      <c r="AH153" s="29">
        <f t="shared" si="73"/>
        <v>429</v>
      </c>
      <c r="AI153" s="30">
        <f t="shared" si="74"/>
        <v>429</v>
      </c>
      <c r="AJ153" s="30">
        <f t="shared" si="74"/>
        <v>0</v>
      </c>
      <c r="AK153" s="30">
        <f t="shared" si="74"/>
        <v>0</v>
      </c>
      <c r="AL153" s="31">
        <f t="shared" si="64"/>
        <v>0</v>
      </c>
      <c r="AM153" s="60">
        <f t="shared" si="65"/>
        <v>0</v>
      </c>
      <c r="AN153" s="30"/>
      <c r="AO153" s="30"/>
      <c r="AP153" s="30"/>
      <c r="AQ153" s="32"/>
      <c r="AR153" s="60">
        <f t="shared" si="66"/>
        <v>429</v>
      </c>
      <c r="AS153" s="61">
        <f t="shared" si="67"/>
        <v>429</v>
      </c>
      <c r="AT153" s="61">
        <f t="shared" si="68"/>
        <v>0</v>
      </c>
      <c r="AU153" s="61">
        <f t="shared" si="69"/>
        <v>0</v>
      </c>
      <c r="AV153" s="62">
        <f t="shared" si="70"/>
        <v>0</v>
      </c>
      <c r="AW153" s="301">
        <f>AW154</f>
        <v>422.6</v>
      </c>
      <c r="AX153" s="51">
        <f t="shared" si="71"/>
        <v>98.50815850815852</v>
      </c>
    </row>
    <row r="154" spans="1:50" ht="15.75">
      <c r="A154" s="73" t="s">
        <v>284</v>
      </c>
      <c r="B154" s="27">
        <v>903</v>
      </c>
      <c r="C154" s="74" t="s">
        <v>268</v>
      </c>
      <c r="D154" s="74" t="s">
        <v>96</v>
      </c>
      <c r="E154" s="74" t="s">
        <v>283</v>
      </c>
      <c r="F154" s="282" t="s">
        <v>285</v>
      </c>
      <c r="G154" s="29">
        <f t="shared" si="60"/>
        <v>357</v>
      </c>
      <c r="H154" s="30">
        <v>357</v>
      </c>
      <c r="I154" s="30"/>
      <c r="J154" s="32"/>
      <c r="K154" s="75">
        <f t="shared" si="52"/>
        <v>0</v>
      </c>
      <c r="L154" s="30"/>
      <c r="M154" s="30"/>
      <c r="N154" s="31"/>
      <c r="O154" s="75">
        <f t="shared" si="51"/>
        <v>357</v>
      </c>
      <c r="P154" s="30">
        <f t="shared" si="59"/>
        <v>357</v>
      </c>
      <c r="Q154" s="30">
        <f t="shared" si="63"/>
        <v>0</v>
      </c>
      <c r="R154" s="32">
        <f t="shared" si="63"/>
        <v>0</v>
      </c>
      <c r="S154" s="66"/>
      <c r="T154" s="30"/>
      <c r="U154" s="30"/>
      <c r="V154" s="30"/>
      <c r="W154" s="34"/>
      <c r="X154" s="76">
        <f t="shared" si="46"/>
        <v>357</v>
      </c>
      <c r="Y154" s="8">
        <f t="shared" si="48"/>
        <v>357</v>
      </c>
      <c r="Z154" s="8">
        <f t="shared" si="49"/>
        <v>0</v>
      </c>
      <c r="AA154" s="8">
        <f t="shared" si="50"/>
        <v>0</v>
      </c>
      <c r="AB154" s="35"/>
      <c r="AC154" s="58">
        <f t="shared" si="72"/>
        <v>72</v>
      </c>
      <c r="AD154" s="30">
        <f>прил1!AC216</f>
        <v>72</v>
      </c>
      <c r="AE154" s="30"/>
      <c r="AF154" s="30"/>
      <c r="AG154" s="31"/>
      <c r="AH154" s="29">
        <f t="shared" si="73"/>
        <v>429</v>
      </c>
      <c r="AI154" s="30">
        <f t="shared" si="74"/>
        <v>429</v>
      </c>
      <c r="AJ154" s="30">
        <f t="shared" si="74"/>
        <v>0</v>
      </c>
      <c r="AK154" s="30">
        <f t="shared" si="74"/>
        <v>0</v>
      </c>
      <c r="AL154" s="31">
        <f t="shared" si="64"/>
        <v>0</v>
      </c>
      <c r="AM154" s="60">
        <f t="shared" si="65"/>
        <v>0</v>
      </c>
      <c r="AN154" s="30"/>
      <c r="AO154" s="30"/>
      <c r="AP154" s="30"/>
      <c r="AQ154" s="32"/>
      <c r="AR154" s="60">
        <f t="shared" si="66"/>
        <v>429</v>
      </c>
      <c r="AS154" s="61">
        <f t="shared" si="67"/>
        <v>429</v>
      </c>
      <c r="AT154" s="61">
        <f t="shared" si="68"/>
        <v>0</v>
      </c>
      <c r="AU154" s="61">
        <f t="shared" si="69"/>
        <v>0</v>
      </c>
      <c r="AV154" s="62">
        <f t="shared" si="70"/>
        <v>0</v>
      </c>
      <c r="AW154" s="301">
        <f>прил1!AV216</f>
        <v>422.6</v>
      </c>
      <c r="AX154" s="51">
        <f t="shared" si="71"/>
        <v>98.50815850815852</v>
      </c>
    </row>
    <row r="155" spans="1:50" ht="17.25" customHeight="1">
      <c r="A155" s="70" t="s">
        <v>286</v>
      </c>
      <c r="B155" s="12">
        <v>903</v>
      </c>
      <c r="C155" s="71" t="s">
        <v>268</v>
      </c>
      <c r="D155" s="71" t="s">
        <v>144</v>
      </c>
      <c r="E155" s="71"/>
      <c r="F155" s="281"/>
      <c r="G155" s="58">
        <f t="shared" si="60"/>
        <v>9438.4</v>
      </c>
      <c r="H155" s="63">
        <f>H160+H163+H166</f>
        <v>391</v>
      </c>
      <c r="I155" s="63"/>
      <c r="J155" s="65">
        <f>J160</f>
        <v>9047.4</v>
      </c>
      <c r="K155" s="58">
        <f t="shared" si="52"/>
        <v>1570</v>
      </c>
      <c r="L155" s="63">
        <f>L156+L160+L163+L166</f>
        <v>0</v>
      </c>
      <c r="M155" s="63">
        <f>M156+M160+M163+M166</f>
        <v>0</v>
      </c>
      <c r="N155" s="63">
        <f>N156+N160+N163+N166</f>
        <v>1570</v>
      </c>
      <c r="O155" s="58">
        <f t="shared" si="51"/>
        <v>11008.4</v>
      </c>
      <c r="P155" s="63">
        <f t="shared" si="59"/>
        <v>391</v>
      </c>
      <c r="Q155" s="63">
        <f t="shared" si="63"/>
        <v>0</v>
      </c>
      <c r="R155" s="65">
        <f>R156+R160+R163+R166</f>
        <v>10617.4</v>
      </c>
      <c r="S155" s="66">
        <f aca="true" t="shared" si="75" ref="S155:S165">SUM(T155:W155)</f>
        <v>-11</v>
      </c>
      <c r="T155" s="63">
        <f>T166</f>
        <v>-11</v>
      </c>
      <c r="U155" s="63"/>
      <c r="V155" s="63"/>
      <c r="W155" s="67"/>
      <c r="X155" s="59">
        <f t="shared" si="46"/>
        <v>10997.4</v>
      </c>
      <c r="Y155" s="63">
        <f t="shared" si="48"/>
        <v>380</v>
      </c>
      <c r="Z155" s="63">
        <f t="shared" si="49"/>
        <v>0</v>
      </c>
      <c r="AA155" s="63">
        <f t="shared" si="50"/>
        <v>10617.4</v>
      </c>
      <c r="AB155" s="35"/>
      <c r="AC155" s="58">
        <f t="shared" si="72"/>
        <v>8104.536</v>
      </c>
      <c r="AD155" s="63">
        <f>AD163+AD156+AD160</f>
        <v>200</v>
      </c>
      <c r="AE155" s="63">
        <f>AE163+AE156+AE160</f>
        <v>0</v>
      </c>
      <c r="AF155" s="63">
        <f>AF156+AF163</f>
        <v>7904.536</v>
      </c>
      <c r="AG155" s="64">
        <f>AG163+AG156+AG160</f>
        <v>0</v>
      </c>
      <c r="AH155" s="58">
        <f t="shared" si="73"/>
        <v>19101.936</v>
      </c>
      <c r="AI155" s="63">
        <f t="shared" si="74"/>
        <v>580</v>
      </c>
      <c r="AJ155" s="63">
        <f t="shared" si="74"/>
        <v>0</v>
      </c>
      <c r="AK155" s="63">
        <f t="shared" si="74"/>
        <v>18521.936</v>
      </c>
      <c r="AL155" s="64">
        <f t="shared" si="64"/>
        <v>0</v>
      </c>
      <c r="AM155" s="60">
        <f t="shared" si="65"/>
        <v>-4922.96</v>
      </c>
      <c r="AN155" s="63"/>
      <c r="AO155" s="63"/>
      <c r="AP155" s="63">
        <f>AP156</f>
        <v>-4922.96</v>
      </c>
      <c r="AQ155" s="65"/>
      <c r="AR155" s="60">
        <f t="shared" si="66"/>
        <v>14178.976000000002</v>
      </c>
      <c r="AS155" s="68">
        <f t="shared" si="67"/>
        <v>580</v>
      </c>
      <c r="AT155" s="68">
        <f t="shared" si="68"/>
        <v>0</v>
      </c>
      <c r="AU155" s="68">
        <f t="shared" si="69"/>
        <v>13598.976000000002</v>
      </c>
      <c r="AV155" s="69">
        <f t="shared" si="70"/>
        <v>0</v>
      </c>
      <c r="AW155" s="300">
        <f>AW156+AW163</f>
        <v>13859.9</v>
      </c>
      <c r="AX155" s="155">
        <f t="shared" si="71"/>
        <v>97.74965413581346</v>
      </c>
    </row>
    <row r="156" spans="1:50" ht="21.75" customHeight="1">
      <c r="A156" s="73" t="s">
        <v>22</v>
      </c>
      <c r="B156" s="27">
        <v>903</v>
      </c>
      <c r="C156" s="107" t="s">
        <v>268</v>
      </c>
      <c r="D156" s="107" t="s">
        <v>144</v>
      </c>
      <c r="E156" s="74" t="s">
        <v>23</v>
      </c>
      <c r="F156" s="282"/>
      <c r="G156" s="29"/>
      <c r="H156" s="30"/>
      <c r="I156" s="30"/>
      <c r="J156" s="32"/>
      <c r="K156" s="75">
        <f t="shared" si="52"/>
        <v>1570</v>
      </c>
      <c r="L156" s="30"/>
      <c r="M156" s="30"/>
      <c r="N156" s="31">
        <f>N157</f>
        <v>1570</v>
      </c>
      <c r="O156" s="75"/>
      <c r="P156" s="30">
        <f t="shared" si="59"/>
        <v>0</v>
      </c>
      <c r="Q156" s="30">
        <f aca="true" t="shared" si="76" ref="Q156:R158">I156+M156</f>
        <v>0</v>
      </c>
      <c r="R156" s="30">
        <f t="shared" si="76"/>
        <v>1570</v>
      </c>
      <c r="S156" s="66">
        <f t="shared" si="75"/>
        <v>0</v>
      </c>
      <c r="T156" s="30"/>
      <c r="U156" s="30"/>
      <c r="V156" s="30"/>
      <c r="W156" s="90"/>
      <c r="X156" s="76">
        <f t="shared" si="46"/>
        <v>10617.4</v>
      </c>
      <c r="Y156" s="8">
        <f t="shared" si="48"/>
        <v>0</v>
      </c>
      <c r="Z156" s="8">
        <f t="shared" si="49"/>
        <v>0</v>
      </c>
      <c r="AA156" s="8">
        <f>AA157+AA160</f>
        <v>10617.4</v>
      </c>
      <c r="AB156" s="77"/>
      <c r="AC156" s="58">
        <f t="shared" si="72"/>
        <v>7904.536</v>
      </c>
      <c r="AD156" s="30"/>
      <c r="AE156" s="30"/>
      <c r="AF156" s="30">
        <f>AF157+AF160</f>
        <v>7904.536</v>
      </c>
      <c r="AG156" s="31"/>
      <c r="AH156" s="29">
        <f t="shared" si="73"/>
        <v>18521.936</v>
      </c>
      <c r="AI156" s="30">
        <f t="shared" si="74"/>
        <v>0</v>
      </c>
      <c r="AJ156" s="30">
        <f t="shared" si="74"/>
        <v>0</v>
      </c>
      <c r="AK156" s="30">
        <f t="shared" si="74"/>
        <v>18521.936</v>
      </c>
      <c r="AL156" s="31">
        <f t="shared" si="64"/>
        <v>0</v>
      </c>
      <c r="AM156" s="60">
        <f t="shared" si="65"/>
        <v>-4922.96</v>
      </c>
      <c r="AN156" s="30"/>
      <c r="AO156" s="30"/>
      <c r="AP156" s="30">
        <f>AP157+AP160</f>
        <v>-4922.96</v>
      </c>
      <c r="AQ156" s="32"/>
      <c r="AR156" s="60">
        <f t="shared" si="66"/>
        <v>13598.976000000002</v>
      </c>
      <c r="AS156" s="61">
        <f t="shared" si="67"/>
        <v>0</v>
      </c>
      <c r="AT156" s="61">
        <f t="shared" si="68"/>
        <v>0</v>
      </c>
      <c r="AU156" s="61">
        <f t="shared" si="69"/>
        <v>13598.976000000002</v>
      </c>
      <c r="AV156" s="62">
        <f t="shared" si="70"/>
        <v>0</v>
      </c>
      <c r="AW156" s="301">
        <f>AW157+AW160</f>
        <v>13488.9</v>
      </c>
      <c r="AX156" s="51">
        <f t="shared" si="71"/>
        <v>99.19055670073979</v>
      </c>
    </row>
    <row r="157" spans="1:50" ht="21" customHeight="1">
      <c r="A157" s="73" t="s">
        <v>287</v>
      </c>
      <c r="B157" s="27">
        <v>903</v>
      </c>
      <c r="C157" s="107" t="s">
        <v>268</v>
      </c>
      <c r="D157" s="107" t="s">
        <v>144</v>
      </c>
      <c r="E157" s="74" t="s">
        <v>288</v>
      </c>
      <c r="F157" s="282"/>
      <c r="G157" s="29"/>
      <c r="H157" s="30"/>
      <c r="I157" s="30"/>
      <c r="J157" s="32"/>
      <c r="K157" s="75">
        <f t="shared" si="52"/>
        <v>1570</v>
      </c>
      <c r="L157" s="30"/>
      <c r="M157" s="30"/>
      <c r="N157" s="31">
        <f>N158</f>
        <v>1570</v>
      </c>
      <c r="O157" s="75"/>
      <c r="P157" s="30">
        <f t="shared" si="59"/>
        <v>0</v>
      </c>
      <c r="Q157" s="30">
        <f t="shared" si="76"/>
        <v>0</v>
      </c>
      <c r="R157" s="30">
        <f t="shared" si="76"/>
        <v>1570</v>
      </c>
      <c r="S157" s="66">
        <f t="shared" si="75"/>
        <v>0</v>
      </c>
      <c r="T157" s="30"/>
      <c r="U157" s="30"/>
      <c r="V157" s="30"/>
      <c r="W157" s="90"/>
      <c r="X157" s="76">
        <f t="shared" si="46"/>
        <v>1570</v>
      </c>
      <c r="Y157" s="8">
        <f t="shared" si="48"/>
        <v>0</v>
      </c>
      <c r="Z157" s="8">
        <f t="shared" si="49"/>
        <v>0</v>
      </c>
      <c r="AA157" s="8">
        <f t="shared" si="50"/>
        <v>1570</v>
      </c>
      <c r="AB157" s="77"/>
      <c r="AC157" s="58">
        <f t="shared" si="72"/>
        <v>2490</v>
      </c>
      <c r="AD157" s="30"/>
      <c r="AE157" s="30"/>
      <c r="AF157" s="30">
        <f>AF158+AF159</f>
        <v>2490</v>
      </c>
      <c r="AG157" s="31"/>
      <c r="AH157" s="29">
        <f t="shared" si="73"/>
        <v>4060</v>
      </c>
      <c r="AI157" s="30">
        <f t="shared" si="74"/>
        <v>0</v>
      </c>
      <c r="AJ157" s="30">
        <f t="shared" si="74"/>
        <v>0</v>
      </c>
      <c r="AK157" s="30">
        <f t="shared" si="74"/>
        <v>4060</v>
      </c>
      <c r="AL157" s="31">
        <f t="shared" si="64"/>
        <v>0</v>
      </c>
      <c r="AM157" s="60">
        <f t="shared" si="65"/>
        <v>-61.1</v>
      </c>
      <c r="AN157" s="30"/>
      <c r="AO157" s="30"/>
      <c r="AP157" s="30">
        <f>AP159</f>
        <v>-61.1</v>
      </c>
      <c r="AQ157" s="32"/>
      <c r="AR157" s="60">
        <f t="shared" si="66"/>
        <v>3998.9</v>
      </c>
      <c r="AS157" s="61">
        <f t="shared" si="67"/>
        <v>0</v>
      </c>
      <c r="AT157" s="61">
        <f t="shared" si="68"/>
        <v>0</v>
      </c>
      <c r="AU157" s="61">
        <f t="shared" si="69"/>
        <v>3998.9</v>
      </c>
      <c r="AV157" s="62">
        <f t="shared" si="70"/>
        <v>0</v>
      </c>
      <c r="AW157" s="301">
        <f>AW158+AW159</f>
        <v>3998.9</v>
      </c>
      <c r="AX157" s="51">
        <f t="shared" si="71"/>
        <v>100</v>
      </c>
    </row>
    <row r="158" spans="1:50" ht="30.75" customHeight="1">
      <c r="A158" s="73" t="s">
        <v>289</v>
      </c>
      <c r="B158" s="27">
        <v>903</v>
      </c>
      <c r="C158" s="107" t="s">
        <v>268</v>
      </c>
      <c r="D158" s="107" t="s">
        <v>144</v>
      </c>
      <c r="E158" s="74" t="s">
        <v>288</v>
      </c>
      <c r="F158" s="282" t="s">
        <v>290</v>
      </c>
      <c r="G158" s="29"/>
      <c r="H158" s="30"/>
      <c r="I158" s="30"/>
      <c r="J158" s="32"/>
      <c r="K158" s="75">
        <f t="shared" si="52"/>
        <v>1570</v>
      </c>
      <c r="L158" s="30"/>
      <c r="M158" s="30"/>
      <c r="N158" s="31">
        <v>1570</v>
      </c>
      <c r="O158" s="75"/>
      <c r="P158" s="30">
        <f t="shared" si="59"/>
        <v>0</v>
      </c>
      <c r="Q158" s="30">
        <f t="shared" si="76"/>
        <v>0</v>
      </c>
      <c r="R158" s="30">
        <f t="shared" si="76"/>
        <v>1570</v>
      </c>
      <c r="S158" s="66">
        <f t="shared" si="75"/>
        <v>0</v>
      </c>
      <c r="T158" s="30"/>
      <c r="U158" s="30"/>
      <c r="V158" s="30"/>
      <c r="W158" s="90"/>
      <c r="X158" s="76">
        <f t="shared" si="46"/>
        <v>1570</v>
      </c>
      <c r="Y158" s="8">
        <f t="shared" si="48"/>
        <v>0</v>
      </c>
      <c r="Z158" s="8">
        <f t="shared" si="49"/>
        <v>0</v>
      </c>
      <c r="AA158" s="8">
        <f t="shared" si="50"/>
        <v>1570</v>
      </c>
      <c r="AB158" s="77"/>
      <c r="AC158" s="58">
        <f t="shared" si="72"/>
        <v>890</v>
      </c>
      <c r="AD158" s="30"/>
      <c r="AE158" s="30"/>
      <c r="AF158" s="30">
        <f>прил1!AE219</f>
        <v>890</v>
      </c>
      <c r="AG158" s="31"/>
      <c r="AH158" s="29">
        <f t="shared" si="73"/>
        <v>2460</v>
      </c>
      <c r="AI158" s="30">
        <f t="shared" si="74"/>
        <v>0</v>
      </c>
      <c r="AJ158" s="30">
        <f t="shared" si="74"/>
        <v>0</v>
      </c>
      <c r="AK158" s="30">
        <f t="shared" si="74"/>
        <v>2460</v>
      </c>
      <c r="AL158" s="31">
        <f t="shared" si="64"/>
        <v>0</v>
      </c>
      <c r="AM158" s="60">
        <f t="shared" si="65"/>
        <v>0</v>
      </c>
      <c r="AN158" s="30"/>
      <c r="AO158" s="30"/>
      <c r="AP158" s="30"/>
      <c r="AQ158" s="32"/>
      <c r="AR158" s="60">
        <f t="shared" si="66"/>
        <v>2460</v>
      </c>
      <c r="AS158" s="61">
        <f t="shared" si="67"/>
        <v>0</v>
      </c>
      <c r="AT158" s="61">
        <f t="shared" si="68"/>
        <v>0</v>
      </c>
      <c r="AU158" s="61">
        <f t="shared" si="69"/>
        <v>2460</v>
      </c>
      <c r="AV158" s="62">
        <f t="shared" si="70"/>
        <v>0</v>
      </c>
      <c r="AW158" s="301">
        <f>прил1!AV219</f>
        <v>2460</v>
      </c>
      <c r="AX158" s="51">
        <f t="shared" si="71"/>
        <v>100</v>
      </c>
    </row>
    <row r="159" spans="1:50" ht="49.5" customHeight="1">
      <c r="A159" s="73" t="s">
        <v>20</v>
      </c>
      <c r="B159" s="27">
        <v>903</v>
      </c>
      <c r="C159" s="107" t="s">
        <v>268</v>
      </c>
      <c r="D159" s="107" t="s">
        <v>144</v>
      </c>
      <c r="E159" s="74" t="s">
        <v>288</v>
      </c>
      <c r="F159" s="282" t="s">
        <v>19</v>
      </c>
      <c r="G159" s="29"/>
      <c r="H159" s="30"/>
      <c r="I159" s="30"/>
      <c r="J159" s="32"/>
      <c r="K159" s="75"/>
      <c r="L159" s="30"/>
      <c r="M159" s="30"/>
      <c r="N159" s="31"/>
      <c r="O159" s="75"/>
      <c r="P159" s="30"/>
      <c r="Q159" s="30"/>
      <c r="R159" s="31"/>
      <c r="S159" s="66"/>
      <c r="T159" s="30"/>
      <c r="U159" s="30"/>
      <c r="V159" s="30"/>
      <c r="W159" s="34"/>
      <c r="X159" s="76"/>
      <c r="Y159" s="8"/>
      <c r="Z159" s="8"/>
      <c r="AA159" s="8"/>
      <c r="AB159" s="77"/>
      <c r="AC159" s="58">
        <f t="shared" si="72"/>
        <v>1600</v>
      </c>
      <c r="AD159" s="30"/>
      <c r="AE159" s="30"/>
      <c r="AF159" s="30">
        <f>прил1!AE220</f>
        <v>1600</v>
      </c>
      <c r="AG159" s="31"/>
      <c r="AH159" s="29">
        <f t="shared" si="73"/>
        <v>1600</v>
      </c>
      <c r="AI159" s="30">
        <f t="shared" si="74"/>
        <v>0</v>
      </c>
      <c r="AJ159" s="30">
        <f t="shared" si="74"/>
        <v>0</v>
      </c>
      <c r="AK159" s="30">
        <f t="shared" si="74"/>
        <v>1600</v>
      </c>
      <c r="AL159" s="31">
        <f t="shared" si="64"/>
        <v>0</v>
      </c>
      <c r="AM159" s="60">
        <f t="shared" si="65"/>
        <v>-61.1</v>
      </c>
      <c r="AN159" s="30"/>
      <c r="AO159" s="30"/>
      <c r="AP159" s="30">
        <v>-61.1</v>
      </c>
      <c r="AQ159" s="32"/>
      <c r="AR159" s="60">
        <f t="shared" si="66"/>
        <v>1538.9</v>
      </c>
      <c r="AS159" s="61">
        <f t="shared" si="67"/>
        <v>0</v>
      </c>
      <c r="AT159" s="61">
        <f t="shared" si="68"/>
        <v>0</v>
      </c>
      <c r="AU159" s="61">
        <f t="shared" si="69"/>
        <v>1538.9</v>
      </c>
      <c r="AV159" s="62">
        <f t="shared" si="70"/>
        <v>0</v>
      </c>
      <c r="AW159" s="301">
        <f>прил1!AV220</f>
        <v>1538.9</v>
      </c>
      <c r="AX159" s="51">
        <f t="shared" si="71"/>
        <v>100</v>
      </c>
    </row>
    <row r="160" spans="1:50" ht="30.75">
      <c r="A160" s="73" t="s">
        <v>291</v>
      </c>
      <c r="B160" s="27">
        <v>903</v>
      </c>
      <c r="C160" s="74" t="s">
        <v>268</v>
      </c>
      <c r="D160" s="74" t="s">
        <v>144</v>
      </c>
      <c r="E160" s="74" t="s">
        <v>292</v>
      </c>
      <c r="F160" s="282"/>
      <c r="G160" s="29">
        <f t="shared" si="60"/>
        <v>9047.4</v>
      </c>
      <c r="H160" s="30"/>
      <c r="I160" s="30"/>
      <c r="J160" s="32">
        <f>J161</f>
        <v>9047.4</v>
      </c>
      <c r="K160" s="75">
        <f t="shared" si="52"/>
        <v>0</v>
      </c>
      <c r="L160" s="30"/>
      <c r="M160" s="30"/>
      <c r="N160" s="31"/>
      <c r="O160" s="75">
        <f t="shared" si="51"/>
        <v>9047.4</v>
      </c>
      <c r="P160" s="30">
        <f t="shared" si="59"/>
        <v>0</v>
      </c>
      <c r="Q160" s="30">
        <f t="shared" si="63"/>
        <v>0</v>
      </c>
      <c r="R160" s="32">
        <f t="shared" si="63"/>
        <v>9047.4</v>
      </c>
      <c r="S160" s="66">
        <f t="shared" si="75"/>
        <v>0</v>
      </c>
      <c r="T160" s="30"/>
      <c r="U160" s="30"/>
      <c r="V160" s="30"/>
      <c r="W160" s="34"/>
      <c r="X160" s="76">
        <f t="shared" si="46"/>
        <v>9047.4</v>
      </c>
      <c r="Y160" s="8">
        <f t="shared" si="48"/>
        <v>0</v>
      </c>
      <c r="Z160" s="8">
        <f t="shared" si="49"/>
        <v>0</v>
      </c>
      <c r="AA160" s="8">
        <f t="shared" si="50"/>
        <v>9047.4</v>
      </c>
      <c r="AB160" s="77"/>
      <c r="AC160" s="58">
        <f t="shared" si="72"/>
        <v>5414.536</v>
      </c>
      <c r="AD160" s="30"/>
      <c r="AE160" s="30"/>
      <c r="AF160" s="30">
        <f>AF161</f>
        <v>5414.536</v>
      </c>
      <c r="AG160" s="31"/>
      <c r="AH160" s="29">
        <f t="shared" si="73"/>
        <v>14461.936</v>
      </c>
      <c r="AI160" s="30">
        <f t="shared" si="74"/>
        <v>0</v>
      </c>
      <c r="AJ160" s="30">
        <f t="shared" si="74"/>
        <v>0</v>
      </c>
      <c r="AK160" s="30">
        <f t="shared" si="74"/>
        <v>14461.936</v>
      </c>
      <c r="AL160" s="31">
        <f t="shared" si="64"/>
        <v>0</v>
      </c>
      <c r="AM160" s="60">
        <f t="shared" si="65"/>
        <v>-4861.86</v>
      </c>
      <c r="AN160" s="30"/>
      <c r="AO160" s="30"/>
      <c r="AP160" s="30">
        <f>AP161</f>
        <v>-4861.86</v>
      </c>
      <c r="AQ160" s="32"/>
      <c r="AR160" s="60">
        <f t="shared" si="66"/>
        <v>9600.076000000001</v>
      </c>
      <c r="AS160" s="61">
        <f t="shared" si="67"/>
        <v>0</v>
      </c>
      <c r="AT160" s="61">
        <f t="shared" si="68"/>
        <v>0</v>
      </c>
      <c r="AU160" s="61">
        <f t="shared" si="69"/>
        <v>9600.076000000001</v>
      </c>
      <c r="AV160" s="62">
        <f t="shared" si="70"/>
        <v>0</v>
      </c>
      <c r="AW160" s="301">
        <f>AW161</f>
        <v>9490</v>
      </c>
      <c r="AX160" s="51">
        <f t="shared" si="71"/>
        <v>98.85338407737605</v>
      </c>
    </row>
    <row r="161" spans="1:50" ht="30.75">
      <c r="A161" s="73" t="s">
        <v>293</v>
      </c>
      <c r="B161" s="27">
        <v>903</v>
      </c>
      <c r="C161" s="74" t="s">
        <v>268</v>
      </c>
      <c r="D161" s="74" t="s">
        <v>144</v>
      </c>
      <c r="E161" s="74" t="s">
        <v>294</v>
      </c>
      <c r="F161" s="282"/>
      <c r="G161" s="29">
        <f t="shared" si="60"/>
        <v>9047.4</v>
      </c>
      <c r="H161" s="30"/>
      <c r="I161" s="30"/>
      <c r="J161" s="32">
        <f>J162</f>
        <v>9047.4</v>
      </c>
      <c r="K161" s="75">
        <f t="shared" si="52"/>
        <v>0</v>
      </c>
      <c r="L161" s="30"/>
      <c r="M161" s="30"/>
      <c r="N161" s="31"/>
      <c r="O161" s="75">
        <f t="shared" si="51"/>
        <v>9047.4</v>
      </c>
      <c r="P161" s="30">
        <f t="shared" si="59"/>
        <v>0</v>
      </c>
      <c r="Q161" s="30">
        <f t="shared" si="63"/>
        <v>0</v>
      </c>
      <c r="R161" s="32">
        <f t="shared" si="63"/>
        <v>9047.4</v>
      </c>
      <c r="S161" s="66">
        <f t="shared" si="75"/>
        <v>0</v>
      </c>
      <c r="T161" s="30"/>
      <c r="U161" s="30"/>
      <c r="V161" s="30"/>
      <c r="W161" s="34"/>
      <c r="X161" s="76">
        <f t="shared" si="46"/>
        <v>9047.4</v>
      </c>
      <c r="Y161" s="8">
        <f t="shared" si="48"/>
        <v>0</v>
      </c>
      <c r="Z161" s="8">
        <f t="shared" si="49"/>
        <v>0</v>
      </c>
      <c r="AA161" s="8">
        <f t="shared" si="50"/>
        <v>9047.4</v>
      </c>
      <c r="AB161" s="77"/>
      <c r="AC161" s="58">
        <f t="shared" si="72"/>
        <v>5414.536</v>
      </c>
      <c r="AD161" s="30"/>
      <c r="AE161" s="30"/>
      <c r="AF161" s="30">
        <f>AF162</f>
        <v>5414.536</v>
      </c>
      <c r="AG161" s="31"/>
      <c r="AH161" s="29">
        <f t="shared" si="73"/>
        <v>14461.936</v>
      </c>
      <c r="AI161" s="30">
        <f t="shared" si="74"/>
        <v>0</v>
      </c>
      <c r="AJ161" s="30">
        <f t="shared" si="74"/>
        <v>0</v>
      </c>
      <c r="AK161" s="30">
        <f t="shared" si="74"/>
        <v>14461.936</v>
      </c>
      <c r="AL161" s="31">
        <f t="shared" si="64"/>
        <v>0</v>
      </c>
      <c r="AM161" s="60">
        <f t="shared" si="65"/>
        <v>-4861.86</v>
      </c>
      <c r="AN161" s="30"/>
      <c r="AO161" s="30"/>
      <c r="AP161" s="30">
        <f>AP162</f>
        <v>-4861.86</v>
      </c>
      <c r="AQ161" s="32"/>
      <c r="AR161" s="60">
        <f t="shared" si="66"/>
        <v>9600.076000000001</v>
      </c>
      <c r="AS161" s="61">
        <f t="shared" si="67"/>
        <v>0</v>
      </c>
      <c r="AT161" s="61">
        <f t="shared" si="68"/>
        <v>0</v>
      </c>
      <c r="AU161" s="61">
        <f t="shared" si="69"/>
        <v>9600.076000000001</v>
      </c>
      <c r="AV161" s="62">
        <f t="shared" si="70"/>
        <v>0</v>
      </c>
      <c r="AW161" s="301">
        <f>AW162</f>
        <v>9490</v>
      </c>
      <c r="AX161" s="51">
        <f t="shared" si="71"/>
        <v>98.85338407737605</v>
      </c>
    </row>
    <row r="162" spans="1:50" ht="15.75">
      <c r="A162" s="73" t="s">
        <v>295</v>
      </c>
      <c r="B162" s="27">
        <v>903</v>
      </c>
      <c r="C162" s="74" t="s">
        <v>268</v>
      </c>
      <c r="D162" s="74" t="s">
        <v>144</v>
      </c>
      <c r="E162" s="74" t="s">
        <v>294</v>
      </c>
      <c r="F162" s="282" t="s">
        <v>296</v>
      </c>
      <c r="G162" s="29">
        <f t="shared" si="60"/>
        <v>9047.4</v>
      </c>
      <c r="H162" s="30"/>
      <c r="I162" s="30"/>
      <c r="J162" s="32">
        <v>9047.4</v>
      </c>
      <c r="K162" s="75">
        <f t="shared" si="52"/>
        <v>0</v>
      </c>
      <c r="L162" s="30"/>
      <c r="M162" s="30"/>
      <c r="N162" s="31"/>
      <c r="O162" s="75">
        <f t="shared" si="51"/>
        <v>9047.4</v>
      </c>
      <c r="P162" s="30">
        <f t="shared" si="59"/>
        <v>0</v>
      </c>
      <c r="Q162" s="30">
        <f t="shared" si="63"/>
        <v>0</v>
      </c>
      <c r="R162" s="32">
        <f t="shared" si="63"/>
        <v>9047.4</v>
      </c>
      <c r="S162" s="66">
        <f t="shared" si="75"/>
        <v>0</v>
      </c>
      <c r="T162" s="30"/>
      <c r="U162" s="30"/>
      <c r="V162" s="30"/>
      <c r="W162" s="34"/>
      <c r="X162" s="76">
        <f aca="true" t="shared" si="77" ref="X162:X237">SUM(Y162:AB162)</f>
        <v>9047.4</v>
      </c>
      <c r="Y162" s="8">
        <f t="shared" si="48"/>
        <v>0</v>
      </c>
      <c r="Z162" s="8">
        <f t="shared" si="49"/>
        <v>0</v>
      </c>
      <c r="AA162" s="8">
        <f t="shared" si="50"/>
        <v>9047.4</v>
      </c>
      <c r="AB162" s="77"/>
      <c r="AC162" s="58">
        <f t="shared" si="72"/>
        <v>5414.536</v>
      </c>
      <c r="AD162" s="30"/>
      <c r="AE162" s="30"/>
      <c r="AF162" s="30">
        <f>прил1!AE223</f>
        <v>5414.536</v>
      </c>
      <c r="AG162" s="31"/>
      <c r="AH162" s="29">
        <f t="shared" si="73"/>
        <v>14461.936</v>
      </c>
      <c r="AI162" s="30">
        <f t="shared" si="74"/>
        <v>0</v>
      </c>
      <c r="AJ162" s="30">
        <f t="shared" si="74"/>
        <v>0</v>
      </c>
      <c r="AK162" s="30">
        <f t="shared" si="74"/>
        <v>14461.936</v>
      </c>
      <c r="AL162" s="31">
        <f t="shared" si="64"/>
        <v>0</v>
      </c>
      <c r="AM162" s="60">
        <f t="shared" si="65"/>
        <v>-4861.86</v>
      </c>
      <c r="AN162" s="30"/>
      <c r="AO162" s="30"/>
      <c r="AP162" s="30">
        <v>-4861.86</v>
      </c>
      <c r="AQ162" s="32"/>
      <c r="AR162" s="60">
        <f t="shared" si="66"/>
        <v>9600.076000000001</v>
      </c>
      <c r="AS162" s="61">
        <f t="shared" si="67"/>
        <v>0</v>
      </c>
      <c r="AT162" s="61">
        <f t="shared" si="68"/>
        <v>0</v>
      </c>
      <c r="AU162" s="61">
        <f t="shared" si="69"/>
        <v>9600.076000000001</v>
      </c>
      <c r="AV162" s="62">
        <f t="shared" si="70"/>
        <v>0</v>
      </c>
      <c r="AW162" s="301">
        <f>прил1!AV223</f>
        <v>9490</v>
      </c>
      <c r="AX162" s="51">
        <f t="shared" si="71"/>
        <v>98.85338407737605</v>
      </c>
    </row>
    <row r="163" spans="1:50" ht="15.75">
      <c r="A163" s="73" t="s">
        <v>297</v>
      </c>
      <c r="B163" s="27">
        <v>903</v>
      </c>
      <c r="C163" s="74" t="s">
        <v>268</v>
      </c>
      <c r="D163" s="74" t="s">
        <v>144</v>
      </c>
      <c r="E163" s="74" t="s">
        <v>298</v>
      </c>
      <c r="F163" s="282"/>
      <c r="G163" s="29">
        <f t="shared" si="60"/>
        <v>380</v>
      </c>
      <c r="H163" s="30">
        <f>H164</f>
        <v>380</v>
      </c>
      <c r="I163" s="30"/>
      <c r="J163" s="32"/>
      <c r="K163" s="75">
        <f t="shared" si="52"/>
        <v>0</v>
      </c>
      <c r="L163" s="30"/>
      <c r="M163" s="30"/>
      <c r="N163" s="31"/>
      <c r="O163" s="75">
        <f t="shared" si="51"/>
        <v>380</v>
      </c>
      <c r="P163" s="30">
        <f t="shared" si="59"/>
        <v>380</v>
      </c>
      <c r="Q163" s="30">
        <f t="shared" si="63"/>
        <v>0</v>
      </c>
      <c r="R163" s="32">
        <f t="shared" si="63"/>
        <v>0</v>
      </c>
      <c r="S163" s="66">
        <f t="shared" si="75"/>
        <v>0</v>
      </c>
      <c r="T163" s="30"/>
      <c r="U163" s="30"/>
      <c r="V163" s="30"/>
      <c r="W163" s="34"/>
      <c r="X163" s="76">
        <f t="shared" si="77"/>
        <v>380</v>
      </c>
      <c r="Y163" s="8">
        <f t="shared" si="48"/>
        <v>380</v>
      </c>
      <c r="Z163" s="8">
        <f t="shared" si="49"/>
        <v>0</v>
      </c>
      <c r="AA163" s="8">
        <f t="shared" si="50"/>
        <v>0</v>
      </c>
      <c r="AB163" s="77"/>
      <c r="AC163" s="58">
        <f t="shared" si="72"/>
        <v>200</v>
      </c>
      <c r="AD163" s="30">
        <f>AD164</f>
        <v>200</v>
      </c>
      <c r="AE163" s="30"/>
      <c r="AF163" s="30"/>
      <c r="AG163" s="31"/>
      <c r="AH163" s="29">
        <f t="shared" si="73"/>
        <v>580</v>
      </c>
      <c r="AI163" s="30">
        <f t="shared" si="74"/>
        <v>580</v>
      </c>
      <c r="AJ163" s="30">
        <f t="shared" si="74"/>
        <v>0</v>
      </c>
      <c r="AK163" s="30">
        <f t="shared" si="74"/>
        <v>0</v>
      </c>
      <c r="AL163" s="31">
        <f t="shared" si="64"/>
        <v>0</v>
      </c>
      <c r="AM163" s="60">
        <f t="shared" si="65"/>
        <v>0</v>
      </c>
      <c r="AN163" s="30"/>
      <c r="AO163" s="30"/>
      <c r="AP163" s="30"/>
      <c r="AQ163" s="32"/>
      <c r="AR163" s="60">
        <f t="shared" si="66"/>
        <v>580</v>
      </c>
      <c r="AS163" s="61">
        <f t="shared" si="67"/>
        <v>580</v>
      </c>
      <c r="AT163" s="61">
        <f t="shared" si="68"/>
        <v>0</v>
      </c>
      <c r="AU163" s="61">
        <f t="shared" si="69"/>
        <v>0</v>
      </c>
      <c r="AV163" s="62">
        <f t="shared" si="70"/>
        <v>0</v>
      </c>
      <c r="AW163" s="301">
        <f>AW164</f>
        <v>371</v>
      </c>
      <c r="AX163" s="51">
        <f t="shared" si="71"/>
        <v>63.96551724137931</v>
      </c>
    </row>
    <row r="164" spans="1:50" ht="15.75">
      <c r="A164" s="73" t="s">
        <v>299</v>
      </c>
      <c r="B164" s="27">
        <v>903</v>
      </c>
      <c r="C164" s="74" t="s">
        <v>268</v>
      </c>
      <c r="D164" s="74" t="s">
        <v>144</v>
      </c>
      <c r="E164" s="74" t="s">
        <v>300</v>
      </c>
      <c r="F164" s="282"/>
      <c r="G164" s="29">
        <f t="shared" si="60"/>
        <v>380</v>
      </c>
      <c r="H164" s="30">
        <f>H165</f>
        <v>380</v>
      </c>
      <c r="I164" s="30"/>
      <c r="J164" s="32"/>
      <c r="K164" s="75">
        <f t="shared" si="52"/>
        <v>0</v>
      </c>
      <c r="L164" s="30"/>
      <c r="M164" s="30"/>
      <c r="N164" s="31"/>
      <c r="O164" s="75">
        <f t="shared" si="51"/>
        <v>380</v>
      </c>
      <c r="P164" s="30">
        <f t="shared" si="59"/>
        <v>380</v>
      </c>
      <c r="Q164" s="30">
        <f t="shared" si="63"/>
        <v>0</v>
      </c>
      <c r="R164" s="32">
        <f t="shared" si="63"/>
        <v>0</v>
      </c>
      <c r="S164" s="66">
        <f t="shared" si="75"/>
        <v>0</v>
      </c>
      <c r="T164" s="30"/>
      <c r="U164" s="30"/>
      <c r="V164" s="30"/>
      <c r="W164" s="34"/>
      <c r="X164" s="76">
        <f t="shared" si="77"/>
        <v>380</v>
      </c>
      <c r="Y164" s="8">
        <f aca="true" t="shared" si="78" ref="Y164:Y239">P164+T164</f>
        <v>380</v>
      </c>
      <c r="Z164" s="8">
        <f aca="true" t="shared" si="79" ref="Z164:Z239">Q164+U164</f>
        <v>0</v>
      </c>
      <c r="AA164" s="8">
        <f aca="true" t="shared" si="80" ref="AA164:AA239">R164+V164</f>
        <v>0</v>
      </c>
      <c r="AB164" s="77"/>
      <c r="AC164" s="58">
        <f t="shared" si="72"/>
        <v>200</v>
      </c>
      <c r="AD164" s="30">
        <f>AD165</f>
        <v>200</v>
      </c>
      <c r="AE164" s="30"/>
      <c r="AF164" s="30"/>
      <c r="AG164" s="31"/>
      <c r="AH164" s="29">
        <f t="shared" si="73"/>
        <v>580</v>
      </c>
      <c r="AI164" s="30">
        <f t="shared" si="74"/>
        <v>580</v>
      </c>
      <c r="AJ164" s="30">
        <f t="shared" si="74"/>
        <v>0</v>
      </c>
      <c r="AK164" s="30">
        <f t="shared" si="74"/>
        <v>0</v>
      </c>
      <c r="AL164" s="31">
        <f t="shared" si="64"/>
        <v>0</v>
      </c>
      <c r="AM164" s="60">
        <f t="shared" si="65"/>
        <v>0</v>
      </c>
      <c r="AN164" s="30"/>
      <c r="AO164" s="30"/>
      <c r="AP164" s="30"/>
      <c r="AQ164" s="32"/>
      <c r="AR164" s="60">
        <f t="shared" si="66"/>
        <v>580</v>
      </c>
      <c r="AS164" s="61">
        <f t="shared" si="67"/>
        <v>580</v>
      </c>
      <c r="AT164" s="61">
        <f t="shared" si="68"/>
        <v>0</v>
      </c>
      <c r="AU164" s="61">
        <f t="shared" si="69"/>
        <v>0</v>
      </c>
      <c r="AV164" s="62">
        <f t="shared" si="70"/>
        <v>0</v>
      </c>
      <c r="AW164" s="301">
        <f>AW165</f>
        <v>371</v>
      </c>
      <c r="AX164" s="51">
        <f t="shared" si="71"/>
        <v>63.96551724137931</v>
      </c>
    </row>
    <row r="165" spans="1:50" ht="13.5" customHeight="1">
      <c r="A165" s="73" t="s">
        <v>284</v>
      </c>
      <c r="B165" s="27">
        <v>903</v>
      </c>
      <c r="C165" s="74" t="s">
        <v>268</v>
      </c>
      <c r="D165" s="74" t="s">
        <v>144</v>
      </c>
      <c r="E165" s="74" t="s">
        <v>300</v>
      </c>
      <c r="F165" s="282" t="s">
        <v>285</v>
      </c>
      <c r="G165" s="29">
        <f t="shared" si="60"/>
        <v>380</v>
      </c>
      <c r="H165" s="30">
        <v>380</v>
      </c>
      <c r="I165" s="30"/>
      <c r="J165" s="32"/>
      <c r="K165" s="75">
        <f t="shared" si="52"/>
        <v>0</v>
      </c>
      <c r="L165" s="30"/>
      <c r="M165" s="30"/>
      <c r="N165" s="31"/>
      <c r="O165" s="75">
        <f t="shared" si="51"/>
        <v>380</v>
      </c>
      <c r="P165" s="30">
        <f t="shared" si="59"/>
        <v>380</v>
      </c>
      <c r="Q165" s="30">
        <f t="shared" si="63"/>
        <v>0</v>
      </c>
      <c r="R165" s="32">
        <f t="shared" si="63"/>
        <v>0</v>
      </c>
      <c r="S165" s="66">
        <f t="shared" si="75"/>
        <v>0</v>
      </c>
      <c r="T165" s="30"/>
      <c r="U165" s="30"/>
      <c r="V165" s="30"/>
      <c r="W165" s="34"/>
      <c r="X165" s="76">
        <f t="shared" si="77"/>
        <v>380</v>
      </c>
      <c r="Y165" s="8">
        <f t="shared" si="78"/>
        <v>380</v>
      </c>
      <c r="Z165" s="8">
        <f t="shared" si="79"/>
        <v>0</v>
      </c>
      <c r="AA165" s="8">
        <f t="shared" si="80"/>
        <v>0</v>
      </c>
      <c r="AB165" s="77"/>
      <c r="AC165" s="58">
        <f t="shared" si="72"/>
        <v>200</v>
      </c>
      <c r="AD165" s="30">
        <f>прил1!AC226</f>
        <v>200</v>
      </c>
      <c r="AE165" s="30"/>
      <c r="AF165" s="30"/>
      <c r="AG165" s="31"/>
      <c r="AH165" s="29">
        <f t="shared" si="73"/>
        <v>580</v>
      </c>
      <c r="AI165" s="30">
        <f t="shared" si="74"/>
        <v>580</v>
      </c>
      <c r="AJ165" s="30">
        <f t="shared" si="74"/>
        <v>0</v>
      </c>
      <c r="AK165" s="30">
        <f t="shared" si="74"/>
        <v>0</v>
      </c>
      <c r="AL165" s="31">
        <f t="shared" si="64"/>
        <v>0</v>
      </c>
      <c r="AM165" s="60">
        <f t="shared" si="65"/>
        <v>0</v>
      </c>
      <c r="AN165" s="30"/>
      <c r="AO165" s="30"/>
      <c r="AP165" s="30"/>
      <c r="AQ165" s="32"/>
      <c r="AR165" s="60">
        <f t="shared" si="66"/>
        <v>580</v>
      </c>
      <c r="AS165" s="61">
        <f t="shared" si="67"/>
        <v>580</v>
      </c>
      <c r="AT165" s="61">
        <f t="shared" si="68"/>
        <v>0</v>
      </c>
      <c r="AU165" s="61">
        <f t="shared" si="69"/>
        <v>0</v>
      </c>
      <c r="AV165" s="62">
        <f t="shared" si="70"/>
        <v>0</v>
      </c>
      <c r="AW165" s="301">
        <f>прил1!AV226</f>
        <v>371</v>
      </c>
      <c r="AX165" s="51">
        <f t="shared" si="71"/>
        <v>63.96551724137931</v>
      </c>
    </row>
    <row r="166" spans="1:50" ht="0.75" customHeight="1" hidden="1">
      <c r="A166" s="73" t="s">
        <v>301</v>
      </c>
      <c r="B166" s="27">
        <v>903</v>
      </c>
      <c r="C166" s="74" t="s">
        <v>268</v>
      </c>
      <c r="D166" s="74" t="s">
        <v>144</v>
      </c>
      <c r="E166" s="74" t="s">
        <v>302</v>
      </c>
      <c r="F166" s="282"/>
      <c r="G166" s="29">
        <f t="shared" si="60"/>
        <v>11</v>
      </c>
      <c r="H166" s="30">
        <f>H167</f>
        <v>11</v>
      </c>
      <c r="I166" s="30"/>
      <c r="J166" s="32"/>
      <c r="K166" s="75">
        <f t="shared" si="52"/>
        <v>0</v>
      </c>
      <c r="L166" s="30"/>
      <c r="M166" s="30"/>
      <c r="N166" s="31"/>
      <c r="O166" s="75">
        <f t="shared" si="51"/>
        <v>11</v>
      </c>
      <c r="P166" s="30">
        <f t="shared" si="59"/>
        <v>11</v>
      </c>
      <c r="Q166" s="30">
        <f t="shared" si="63"/>
        <v>0</v>
      </c>
      <c r="R166" s="32">
        <f t="shared" si="63"/>
        <v>0</v>
      </c>
      <c r="S166" s="66">
        <f aca="true" t="shared" si="81" ref="S166:S176">SUM(T166:W166)</f>
        <v>-11</v>
      </c>
      <c r="T166" s="30">
        <f>T167</f>
        <v>-11</v>
      </c>
      <c r="U166" s="30"/>
      <c r="V166" s="30"/>
      <c r="W166" s="34"/>
      <c r="X166" s="76">
        <f t="shared" si="77"/>
        <v>0</v>
      </c>
      <c r="Y166" s="8">
        <f t="shared" si="78"/>
        <v>0</v>
      </c>
      <c r="Z166" s="8">
        <f t="shared" si="79"/>
        <v>0</v>
      </c>
      <c r="AA166" s="8">
        <f t="shared" si="80"/>
        <v>0</v>
      </c>
      <c r="AB166" s="77"/>
      <c r="AC166" s="58">
        <f t="shared" si="72"/>
        <v>0</v>
      </c>
      <c r="AD166" s="30"/>
      <c r="AE166" s="30"/>
      <c r="AF166" s="30"/>
      <c r="AG166" s="31"/>
      <c r="AH166" s="29">
        <f t="shared" si="73"/>
        <v>0</v>
      </c>
      <c r="AI166" s="30">
        <f t="shared" si="74"/>
        <v>0</v>
      </c>
      <c r="AJ166" s="30">
        <f t="shared" si="74"/>
        <v>0</v>
      </c>
      <c r="AK166" s="30">
        <f t="shared" si="74"/>
        <v>0</v>
      </c>
      <c r="AL166" s="31">
        <f t="shared" si="64"/>
        <v>0</v>
      </c>
      <c r="AM166" s="60">
        <f t="shared" si="65"/>
        <v>0</v>
      </c>
      <c r="AN166" s="30"/>
      <c r="AO166" s="30"/>
      <c r="AP166" s="30"/>
      <c r="AQ166" s="32"/>
      <c r="AR166" s="60">
        <f t="shared" si="66"/>
        <v>0</v>
      </c>
      <c r="AS166" s="61">
        <f t="shared" si="67"/>
        <v>0</v>
      </c>
      <c r="AT166" s="61">
        <f t="shared" si="68"/>
        <v>0</v>
      </c>
      <c r="AU166" s="61">
        <f t="shared" si="69"/>
        <v>0</v>
      </c>
      <c r="AV166" s="62">
        <f t="shared" si="70"/>
        <v>0</v>
      </c>
      <c r="AW166" s="51"/>
      <c r="AX166" s="51" t="e">
        <f t="shared" si="71"/>
        <v>#DIV/0!</v>
      </c>
    </row>
    <row r="167" spans="1:50" ht="30.75" hidden="1">
      <c r="A167" s="73" t="s">
        <v>303</v>
      </c>
      <c r="B167" s="27">
        <v>903</v>
      </c>
      <c r="C167" s="74" t="s">
        <v>268</v>
      </c>
      <c r="D167" s="74" t="s">
        <v>144</v>
      </c>
      <c r="E167" s="74" t="s">
        <v>304</v>
      </c>
      <c r="F167" s="282"/>
      <c r="G167" s="29">
        <f t="shared" si="60"/>
        <v>11</v>
      </c>
      <c r="H167" s="30">
        <f>H168</f>
        <v>11</v>
      </c>
      <c r="I167" s="30"/>
      <c r="J167" s="32"/>
      <c r="K167" s="75">
        <f t="shared" si="52"/>
        <v>0</v>
      </c>
      <c r="L167" s="30"/>
      <c r="M167" s="30"/>
      <c r="N167" s="31"/>
      <c r="O167" s="75">
        <f t="shared" si="51"/>
        <v>11</v>
      </c>
      <c r="P167" s="30">
        <f t="shared" si="59"/>
        <v>11</v>
      </c>
      <c r="Q167" s="30">
        <f t="shared" si="63"/>
        <v>0</v>
      </c>
      <c r="R167" s="32">
        <f t="shared" si="63"/>
        <v>0</v>
      </c>
      <c r="S167" s="66">
        <f t="shared" si="81"/>
        <v>-11</v>
      </c>
      <c r="T167" s="30">
        <f>T168</f>
        <v>-11</v>
      </c>
      <c r="U167" s="30"/>
      <c r="V167" s="30"/>
      <c r="W167" s="34"/>
      <c r="X167" s="76">
        <f t="shared" si="77"/>
        <v>0</v>
      </c>
      <c r="Y167" s="8">
        <f t="shared" si="78"/>
        <v>0</v>
      </c>
      <c r="Z167" s="8">
        <f t="shared" si="79"/>
        <v>0</v>
      </c>
      <c r="AA167" s="8">
        <f t="shared" si="80"/>
        <v>0</v>
      </c>
      <c r="AB167" s="77"/>
      <c r="AC167" s="58">
        <f t="shared" si="72"/>
        <v>0</v>
      </c>
      <c r="AD167" s="30"/>
      <c r="AE167" s="30"/>
      <c r="AF167" s="30"/>
      <c r="AG167" s="31"/>
      <c r="AH167" s="29">
        <f t="shared" si="73"/>
        <v>0</v>
      </c>
      <c r="AI167" s="30">
        <f t="shared" si="74"/>
        <v>0</v>
      </c>
      <c r="AJ167" s="30">
        <f t="shared" si="74"/>
        <v>0</v>
      </c>
      <c r="AK167" s="30">
        <f t="shared" si="74"/>
        <v>0</v>
      </c>
      <c r="AL167" s="31">
        <f t="shared" si="64"/>
        <v>0</v>
      </c>
      <c r="AM167" s="60">
        <f t="shared" si="65"/>
        <v>0</v>
      </c>
      <c r="AN167" s="30"/>
      <c r="AO167" s="30"/>
      <c r="AP167" s="30"/>
      <c r="AQ167" s="32"/>
      <c r="AR167" s="60">
        <f t="shared" si="66"/>
        <v>0</v>
      </c>
      <c r="AS167" s="61">
        <f t="shared" si="67"/>
        <v>0</v>
      </c>
      <c r="AT167" s="61">
        <f t="shared" si="68"/>
        <v>0</v>
      </c>
      <c r="AU167" s="61">
        <f t="shared" si="69"/>
        <v>0</v>
      </c>
      <c r="AV167" s="62">
        <f t="shared" si="70"/>
        <v>0</v>
      </c>
      <c r="AW167" s="51"/>
      <c r="AX167" s="51" t="e">
        <f t="shared" si="71"/>
        <v>#DIV/0!</v>
      </c>
    </row>
    <row r="168" spans="1:50" ht="15.75" hidden="1">
      <c r="A168" s="73" t="s">
        <v>284</v>
      </c>
      <c r="B168" s="27">
        <v>903</v>
      </c>
      <c r="C168" s="74" t="s">
        <v>268</v>
      </c>
      <c r="D168" s="74" t="s">
        <v>144</v>
      </c>
      <c r="E168" s="74" t="s">
        <v>304</v>
      </c>
      <c r="F168" s="282" t="s">
        <v>285</v>
      </c>
      <c r="G168" s="29">
        <f t="shared" si="60"/>
        <v>11</v>
      </c>
      <c r="H168" s="30">
        <v>11</v>
      </c>
      <c r="I168" s="30"/>
      <c r="J168" s="31"/>
      <c r="K168" s="8">
        <f t="shared" si="52"/>
        <v>0</v>
      </c>
      <c r="L168" s="30"/>
      <c r="M168" s="30"/>
      <c r="N168" s="31"/>
      <c r="O168" s="75">
        <f t="shared" si="51"/>
        <v>11</v>
      </c>
      <c r="P168" s="30">
        <f t="shared" si="59"/>
        <v>11</v>
      </c>
      <c r="Q168" s="30">
        <f t="shared" si="63"/>
        <v>0</v>
      </c>
      <c r="R168" s="32">
        <f t="shared" si="63"/>
        <v>0</v>
      </c>
      <c r="S168" s="66">
        <f t="shared" si="81"/>
        <v>-11</v>
      </c>
      <c r="T168" s="30">
        <v>-11</v>
      </c>
      <c r="U168" s="30"/>
      <c r="V168" s="30"/>
      <c r="W168" s="34"/>
      <c r="X168" s="76">
        <f t="shared" si="77"/>
        <v>0</v>
      </c>
      <c r="Y168" s="8">
        <f t="shared" si="78"/>
        <v>0</v>
      </c>
      <c r="Z168" s="8">
        <f t="shared" si="79"/>
        <v>0</v>
      </c>
      <c r="AA168" s="8">
        <f t="shared" si="80"/>
        <v>0</v>
      </c>
      <c r="AB168" s="77"/>
      <c r="AC168" s="58">
        <f t="shared" si="72"/>
        <v>0</v>
      </c>
      <c r="AD168" s="30"/>
      <c r="AE168" s="30"/>
      <c r="AF168" s="30"/>
      <c r="AG168" s="31"/>
      <c r="AH168" s="29">
        <f t="shared" si="73"/>
        <v>0</v>
      </c>
      <c r="AI168" s="30">
        <f t="shared" si="74"/>
        <v>0</v>
      </c>
      <c r="AJ168" s="30">
        <f t="shared" si="74"/>
        <v>0</v>
      </c>
      <c r="AK168" s="30">
        <f t="shared" si="74"/>
        <v>0</v>
      </c>
      <c r="AL168" s="31">
        <f t="shared" si="64"/>
        <v>0</v>
      </c>
      <c r="AM168" s="60">
        <f t="shared" si="65"/>
        <v>0</v>
      </c>
      <c r="AN168" s="30"/>
      <c r="AO168" s="30"/>
      <c r="AP168" s="30"/>
      <c r="AQ168" s="32"/>
      <c r="AR168" s="60">
        <f t="shared" si="66"/>
        <v>0</v>
      </c>
      <c r="AS168" s="61">
        <f t="shared" si="67"/>
        <v>0</v>
      </c>
      <c r="AT168" s="61">
        <f t="shared" si="68"/>
        <v>0</v>
      </c>
      <c r="AU168" s="61">
        <f t="shared" si="69"/>
        <v>0</v>
      </c>
      <c r="AV168" s="62">
        <f t="shared" si="70"/>
        <v>0</v>
      </c>
      <c r="AW168" s="51"/>
      <c r="AX168" s="51" t="e">
        <f t="shared" si="71"/>
        <v>#DIV/0!</v>
      </c>
    </row>
    <row r="169" spans="1:50" ht="31.5">
      <c r="A169" s="70" t="s">
        <v>76</v>
      </c>
      <c r="B169" s="27">
        <v>903</v>
      </c>
      <c r="C169" s="71" t="s">
        <v>268</v>
      </c>
      <c r="D169" s="71" t="s">
        <v>110</v>
      </c>
      <c r="E169" s="71"/>
      <c r="F169" s="282"/>
      <c r="G169" s="56"/>
      <c r="H169" s="56"/>
      <c r="I169" s="56"/>
      <c r="J169" s="56"/>
      <c r="K169" s="10"/>
      <c r="L169" s="56"/>
      <c r="M169" s="56"/>
      <c r="N169" s="56"/>
      <c r="O169" s="75"/>
      <c r="P169" s="30"/>
      <c r="Q169" s="30"/>
      <c r="R169" s="32"/>
      <c r="S169" s="66">
        <f t="shared" si="81"/>
        <v>11</v>
      </c>
      <c r="T169" s="30">
        <f>T170</f>
        <v>11</v>
      </c>
      <c r="U169" s="30"/>
      <c r="V169" s="30"/>
      <c r="W169" s="34"/>
      <c r="X169" s="59">
        <f t="shared" si="77"/>
        <v>11</v>
      </c>
      <c r="Y169" s="63">
        <f t="shared" si="78"/>
        <v>11</v>
      </c>
      <c r="Z169" s="63"/>
      <c r="AA169" s="63"/>
      <c r="AB169" s="109"/>
      <c r="AC169" s="58">
        <f t="shared" si="72"/>
        <v>0</v>
      </c>
      <c r="AD169" s="30"/>
      <c r="AE169" s="30"/>
      <c r="AF169" s="30"/>
      <c r="AG169" s="31"/>
      <c r="AH169" s="58">
        <f t="shared" si="73"/>
        <v>11</v>
      </c>
      <c r="AI169" s="63">
        <f t="shared" si="74"/>
        <v>11</v>
      </c>
      <c r="AJ169" s="63">
        <f t="shared" si="74"/>
        <v>0</v>
      </c>
      <c r="AK169" s="63">
        <f t="shared" si="74"/>
        <v>0</v>
      </c>
      <c r="AL169" s="64">
        <f t="shared" si="64"/>
        <v>0</v>
      </c>
      <c r="AM169" s="60">
        <f t="shared" si="65"/>
        <v>0</v>
      </c>
      <c r="AN169" s="30"/>
      <c r="AO169" s="30"/>
      <c r="AP169" s="30"/>
      <c r="AQ169" s="32"/>
      <c r="AR169" s="60">
        <f t="shared" si="66"/>
        <v>11</v>
      </c>
      <c r="AS169" s="68">
        <f t="shared" si="67"/>
        <v>11</v>
      </c>
      <c r="AT169" s="68">
        <f t="shared" si="68"/>
        <v>0</v>
      </c>
      <c r="AU169" s="68">
        <f t="shared" si="69"/>
        <v>0</v>
      </c>
      <c r="AV169" s="69">
        <f t="shared" si="70"/>
        <v>0</v>
      </c>
      <c r="AW169" s="300">
        <f>AW170</f>
        <v>11</v>
      </c>
      <c r="AX169" s="155">
        <f t="shared" si="71"/>
        <v>100</v>
      </c>
    </row>
    <row r="170" spans="1:50" ht="36.75" customHeight="1">
      <c r="A170" s="73" t="s">
        <v>301</v>
      </c>
      <c r="B170" s="27">
        <v>903</v>
      </c>
      <c r="C170" s="74" t="s">
        <v>268</v>
      </c>
      <c r="D170" s="74" t="s">
        <v>110</v>
      </c>
      <c r="E170" s="74" t="s">
        <v>302</v>
      </c>
      <c r="F170" s="282"/>
      <c r="G170" s="56"/>
      <c r="H170" s="56"/>
      <c r="I170" s="56"/>
      <c r="J170" s="56"/>
      <c r="K170" s="10"/>
      <c r="L170" s="56"/>
      <c r="M170" s="56"/>
      <c r="N170" s="56"/>
      <c r="O170" s="75"/>
      <c r="P170" s="30"/>
      <c r="Q170" s="30"/>
      <c r="R170" s="32"/>
      <c r="S170" s="66">
        <f t="shared" si="81"/>
        <v>11</v>
      </c>
      <c r="T170" s="30">
        <f>T171</f>
        <v>11</v>
      </c>
      <c r="U170" s="30"/>
      <c r="V170" s="30"/>
      <c r="W170" s="34"/>
      <c r="X170" s="76">
        <f t="shared" si="77"/>
        <v>11</v>
      </c>
      <c r="Y170" s="8">
        <f t="shared" si="78"/>
        <v>11</v>
      </c>
      <c r="Z170" s="8"/>
      <c r="AA170" s="8"/>
      <c r="AB170" s="77"/>
      <c r="AC170" s="58">
        <f t="shared" si="72"/>
        <v>0</v>
      </c>
      <c r="AD170" s="30"/>
      <c r="AE170" s="30"/>
      <c r="AF170" s="30"/>
      <c r="AG170" s="31"/>
      <c r="AH170" s="29">
        <f t="shared" si="73"/>
        <v>11</v>
      </c>
      <c r="AI170" s="30">
        <f t="shared" si="74"/>
        <v>11</v>
      </c>
      <c r="AJ170" s="30">
        <f t="shared" si="74"/>
        <v>0</v>
      </c>
      <c r="AK170" s="30">
        <f t="shared" si="74"/>
        <v>0</v>
      </c>
      <c r="AL170" s="31">
        <f t="shared" si="64"/>
        <v>0</v>
      </c>
      <c r="AM170" s="60">
        <f t="shared" si="65"/>
        <v>0</v>
      </c>
      <c r="AN170" s="30"/>
      <c r="AO170" s="30"/>
      <c r="AP170" s="30"/>
      <c r="AQ170" s="32"/>
      <c r="AR170" s="60">
        <f t="shared" si="66"/>
        <v>11</v>
      </c>
      <c r="AS170" s="61">
        <f t="shared" si="67"/>
        <v>11</v>
      </c>
      <c r="AT170" s="61">
        <f t="shared" si="68"/>
        <v>0</v>
      </c>
      <c r="AU170" s="61">
        <f t="shared" si="69"/>
        <v>0</v>
      </c>
      <c r="AV170" s="62">
        <f t="shared" si="70"/>
        <v>0</v>
      </c>
      <c r="AW170" s="301">
        <f>AW171</f>
        <v>11</v>
      </c>
      <c r="AX170" s="51">
        <f t="shared" si="71"/>
        <v>100</v>
      </c>
    </row>
    <row r="171" spans="1:50" ht="48.75" customHeight="1">
      <c r="A171" s="73" t="s">
        <v>78</v>
      </c>
      <c r="B171" s="27">
        <v>903</v>
      </c>
      <c r="C171" s="74" t="s">
        <v>268</v>
      </c>
      <c r="D171" s="74" t="s">
        <v>110</v>
      </c>
      <c r="E171" s="74" t="s">
        <v>77</v>
      </c>
      <c r="F171" s="282"/>
      <c r="G171" s="56"/>
      <c r="H171" s="56"/>
      <c r="I171" s="56"/>
      <c r="J171" s="56"/>
      <c r="K171" s="10"/>
      <c r="L171" s="56"/>
      <c r="M171" s="56"/>
      <c r="N171" s="56"/>
      <c r="O171" s="75"/>
      <c r="P171" s="30"/>
      <c r="Q171" s="30"/>
      <c r="R171" s="32"/>
      <c r="S171" s="66">
        <f t="shared" si="81"/>
        <v>11</v>
      </c>
      <c r="T171" s="30">
        <f>T172</f>
        <v>11</v>
      </c>
      <c r="U171" s="30"/>
      <c r="V171" s="30"/>
      <c r="W171" s="34"/>
      <c r="X171" s="76">
        <f t="shared" si="77"/>
        <v>11</v>
      </c>
      <c r="Y171" s="8">
        <f t="shared" si="78"/>
        <v>11</v>
      </c>
      <c r="Z171" s="8"/>
      <c r="AA171" s="8"/>
      <c r="AB171" s="77"/>
      <c r="AC171" s="58">
        <f t="shared" si="72"/>
        <v>0</v>
      </c>
      <c r="AD171" s="30"/>
      <c r="AE171" s="30"/>
      <c r="AF171" s="30"/>
      <c r="AG171" s="31"/>
      <c r="AH171" s="29">
        <f t="shared" si="73"/>
        <v>11</v>
      </c>
      <c r="AI171" s="30">
        <f t="shared" si="74"/>
        <v>11</v>
      </c>
      <c r="AJ171" s="30">
        <f t="shared" si="74"/>
        <v>0</v>
      </c>
      <c r="AK171" s="30">
        <f t="shared" si="74"/>
        <v>0</v>
      </c>
      <c r="AL171" s="31">
        <f t="shared" si="64"/>
        <v>0</v>
      </c>
      <c r="AM171" s="60">
        <f t="shared" si="65"/>
        <v>0</v>
      </c>
      <c r="AN171" s="30"/>
      <c r="AO171" s="30"/>
      <c r="AP171" s="30"/>
      <c r="AQ171" s="32"/>
      <c r="AR171" s="60">
        <f t="shared" si="66"/>
        <v>11</v>
      </c>
      <c r="AS171" s="61">
        <f t="shared" si="67"/>
        <v>11</v>
      </c>
      <c r="AT171" s="61">
        <f t="shared" si="68"/>
        <v>0</v>
      </c>
      <c r="AU171" s="61">
        <f t="shared" si="69"/>
        <v>0</v>
      </c>
      <c r="AV171" s="62">
        <f t="shared" si="70"/>
        <v>0</v>
      </c>
      <c r="AW171" s="301">
        <f>AW172</f>
        <v>11</v>
      </c>
      <c r="AX171" s="51">
        <f t="shared" si="71"/>
        <v>100</v>
      </c>
    </row>
    <row r="172" spans="1:50" ht="21.75" customHeight="1">
      <c r="A172" s="73" t="s">
        <v>79</v>
      </c>
      <c r="B172" s="27">
        <v>903</v>
      </c>
      <c r="C172" s="74" t="s">
        <v>268</v>
      </c>
      <c r="D172" s="74" t="s">
        <v>110</v>
      </c>
      <c r="E172" s="74" t="s">
        <v>77</v>
      </c>
      <c r="F172" s="282" t="s">
        <v>234</v>
      </c>
      <c r="G172" s="56"/>
      <c r="H172" s="56"/>
      <c r="I172" s="56"/>
      <c r="J172" s="56"/>
      <c r="K172" s="10"/>
      <c r="L172" s="56"/>
      <c r="M172" s="56"/>
      <c r="N172" s="56"/>
      <c r="O172" s="75"/>
      <c r="P172" s="30"/>
      <c r="Q172" s="30"/>
      <c r="R172" s="32"/>
      <c r="S172" s="66">
        <f t="shared" si="81"/>
        <v>11</v>
      </c>
      <c r="T172" s="30">
        <v>11</v>
      </c>
      <c r="U172" s="30"/>
      <c r="V172" s="30"/>
      <c r="W172" s="34"/>
      <c r="X172" s="76">
        <f t="shared" si="77"/>
        <v>11</v>
      </c>
      <c r="Y172" s="8">
        <f>P172+T172</f>
        <v>11</v>
      </c>
      <c r="Z172" s="8"/>
      <c r="AA172" s="8"/>
      <c r="AB172" s="77"/>
      <c r="AC172" s="58">
        <f t="shared" si="72"/>
        <v>0</v>
      </c>
      <c r="AD172" s="30"/>
      <c r="AE172" s="30"/>
      <c r="AF172" s="30"/>
      <c r="AG172" s="31"/>
      <c r="AH172" s="29">
        <f t="shared" si="73"/>
        <v>11</v>
      </c>
      <c r="AI172" s="30">
        <f t="shared" si="74"/>
        <v>11</v>
      </c>
      <c r="AJ172" s="30">
        <f t="shared" si="74"/>
        <v>0</v>
      </c>
      <c r="AK172" s="30">
        <f t="shared" si="74"/>
        <v>0</v>
      </c>
      <c r="AL172" s="31">
        <f t="shared" si="64"/>
        <v>0</v>
      </c>
      <c r="AM172" s="60">
        <f t="shared" si="65"/>
        <v>0</v>
      </c>
      <c r="AN172" s="30"/>
      <c r="AO172" s="30"/>
      <c r="AP172" s="30"/>
      <c r="AQ172" s="32"/>
      <c r="AR172" s="60">
        <f t="shared" si="66"/>
        <v>11</v>
      </c>
      <c r="AS172" s="61">
        <f t="shared" si="67"/>
        <v>11</v>
      </c>
      <c r="AT172" s="61">
        <f t="shared" si="68"/>
        <v>0</v>
      </c>
      <c r="AU172" s="61">
        <f t="shared" si="69"/>
        <v>0</v>
      </c>
      <c r="AV172" s="62">
        <f t="shared" si="70"/>
        <v>0</v>
      </c>
      <c r="AW172" s="301">
        <f>прил1!AV240</f>
        <v>11</v>
      </c>
      <c r="AX172" s="51">
        <f t="shared" si="71"/>
        <v>100</v>
      </c>
    </row>
    <row r="173" spans="1:50" ht="18.75" customHeight="1">
      <c r="A173" s="70" t="s">
        <v>312</v>
      </c>
      <c r="B173" s="12">
        <v>903</v>
      </c>
      <c r="C173" s="71" t="s">
        <v>112</v>
      </c>
      <c r="D173" s="71"/>
      <c r="E173" s="71"/>
      <c r="F173" s="281"/>
      <c r="G173" s="11"/>
      <c r="H173" s="11"/>
      <c r="I173" s="11"/>
      <c r="J173" s="11"/>
      <c r="K173" s="11"/>
      <c r="L173" s="11"/>
      <c r="M173" s="11"/>
      <c r="N173" s="11"/>
      <c r="O173" s="58"/>
      <c r="P173" s="63"/>
      <c r="Q173" s="63"/>
      <c r="R173" s="65"/>
      <c r="S173" s="72">
        <f t="shared" si="81"/>
        <v>8500</v>
      </c>
      <c r="T173" s="63">
        <f>T174</f>
        <v>8500</v>
      </c>
      <c r="U173" s="63"/>
      <c r="V173" s="63"/>
      <c r="W173" s="67"/>
      <c r="X173" s="59">
        <f t="shared" si="77"/>
        <v>8500</v>
      </c>
      <c r="Y173" s="63">
        <f t="shared" si="78"/>
        <v>8500</v>
      </c>
      <c r="Z173" s="63">
        <f t="shared" si="79"/>
        <v>0</v>
      </c>
      <c r="AA173" s="63">
        <f t="shared" si="80"/>
        <v>0</v>
      </c>
      <c r="AB173" s="109"/>
      <c r="AC173" s="58">
        <f t="shared" si="72"/>
        <v>0</v>
      </c>
      <c r="AD173" s="30">
        <f>AD174</f>
        <v>0</v>
      </c>
      <c r="AE173" s="30"/>
      <c r="AF173" s="30"/>
      <c r="AG173" s="31"/>
      <c r="AH173" s="58">
        <f t="shared" si="73"/>
        <v>8500</v>
      </c>
      <c r="AI173" s="63">
        <f t="shared" si="74"/>
        <v>8500</v>
      </c>
      <c r="AJ173" s="63">
        <f t="shared" si="74"/>
        <v>0</v>
      </c>
      <c r="AK173" s="63">
        <f t="shared" si="74"/>
        <v>0</v>
      </c>
      <c r="AL173" s="64">
        <f t="shared" si="64"/>
        <v>0</v>
      </c>
      <c r="AM173" s="60">
        <f t="shared" si="65"/>
        <v>0</v>
      </c>
      <c r="AN173" s="30"/>
      <c r="AO173" s="30"/>
      <c r="AP173" s="30"/>
      <c r="AQ173" s="32"/>
      <c r="AR173" s="60">
        <f t="shared" si="66"/>
        <v>8500</v>
      </c>
      <c r="AS173" s="68">
        <f t="shared" si="67"/>
        <v>8500</v>
      </c>
      <c r="AT173" s="68">
        <f t="shared" si="68"/>
        <v>0</v>
      </c>
      <c r="AU173" s="68">
        <f t="shared" si="69"/>
        <v>0</v>
      </c>
      <c r="AV173" s="69">
        <f t="shared" si="70"/>
        <v>0</v>
      </c>
      <c r="AW173" s="300">
        <f>AW174</f>
        <v>8500</v>
      </c>
      <c r="AX173" s="155">
        <f t="shared" si="71"/>
        <v>100</v>
      </c>
    </row>
    <row r="174" spans="1:50" ht="33.75" customHeight="1">
      <c r="A174" s="73" t="s">
        <v>53</v>
      </c>
      <c r="B174" s="27">
        <v>903</v>
      </c>
      <c r="C174" s="74" t="s">
        <v>112</v>
      </c>
      <c r="D174" s="74" t="s">
        <v>106</v>
      </c>
      <c r="E174" s="74"/>
      <c r="F174" s="74"/>
      <c r="G174" s="56"/>
      <c r="H174" s="56"/>
      <c r="I174" s="56"/>
      <c r="J174" s="56"/>
      <c r="K174" s="10"/>
      <c r="L174" s="56"/>
      <c r="M174" s="56"/>
      <c r="N174" s="56"/>
      <c r="O174" s="75"/>
      <c r="P174" s="30"/>
      <c r="Q174" s="30"/>
      <c r="R174" s="32"/>
      <c r="S174" s="66">
        <f t="shared" si="81"/>
        <v>8500</v>
      </c>
      <c r="T174" s="30">
        <f>T175</f>
        <v>8500</v>
      </c>
      <c r="U174" s="30"/>
      <c r="V174" s="30"/>
      <c r="W174" s="34"/>
      <c r="X174" s="76">
        <f t="shared" si="77"/>
        <v>8500</v>
      </c>
      <c r="Y174" s="8">
        <f t="shared" si="78"/>
        <v>8500</v>
      </c>
      <c r="Z174" s="8">
        <f t="shared" si="79"/>
        <v>0</v>
      </c>
      <c r="AA174" s="8">
        <f t="shared" si="80"/>
        <v>0</v>
      </c>
      <c r="AB174" s="77"/>
      <c r="AC174" s="58">
        <f t="shared" si="72"/>
        <v>0</v>
      </c>
      <c r="AD174" s="30">
        <f>AD175</f>
        <v>0</v>
      </c>
      <c r="AE174" s="30"/>
      <c r="AF174" s="30"/>
      <c r="AG174" s="31"/>
      <c r="AH174" s="29">
        <f t="shared" si="73"/>
        <v>8500</v>
      </c>
      <c r="AI174" s="30">
        <f t="shared" si="74"/>
        <v>8500</v>
      </c>
      <c r="AJ174" s="30">
        <f t="shared" si="74"/>
        <v>0</v>
      </c>
      <c r="AK174" s="30">
        <f t="shared" si="74"/>
        <v>0</v>
      </c>
      <c r="AL174" s="31">
        <f t="shared" si="64"/>
        <v>0</v>
      </c>
      <c r="AM174" s="60">
        <f t="shared" si="65"/>
        <v>0</v>
      </c>
      <c r="AN174" s="30"/>
      <c r="AO174" s="30"/>
      <c r="AP174" s="30"/>
      <c r="AQ174" s="32"/>
      <c r="AR174" s="60">
        <f t="shared" si="66"/>
        <v>8500</v>
      </c>
      <c r="AS174" s="61">
        <f t="shared" si="67"/>
        <v>8500</v>
      </c>
      <c r="AT174" s="61">
        <f t="shared" si="68"/>
        <v>0</v>
      </c>
      <c r="AU174" s="61">
        <f t="shared" si="69"/>
        <v>0</v>
      </c>
      <c r="AV174" s="62">
        <f t="shared" si="70"/>
        <v>0</v>
      </c>
      <c r="AW174" s="301">
        <f>AW175</f>
        <v>8500</v>
      </c>
      <c r="AX174" s="51">
        <f t="shared" si="71"/>
        <v>100</v>
      </c>
    </row>
    <row r="175" spans="1:50" ht="30.75">
      <c r="A175" s="73" t="s">
        <v>269</v>
      </c>
      <c r="B175" s="27">
        <v>903</v>
      </c>
      <c r="C175" s="74" t="s">
        <v>112</v>
      </c>
      <c r="D175" s="74" t="s">
        <v>106</v>
      </c>
      <c r="E175" s="74" t="s">
        <v>270</v>
      </c>
      <c r="F175" s="74"/>
      <c r="G175" s="56"/>
      <c r="H175" s="56"/>
      <c r="I175" s="56"/>
      <c r="J175" s="56"/>
      <c r="K175" s="10"/>
      <c r="L175" s="56"/>
      <c r="M175" s="56"/>
      <c r="N175" s="56"/>
      <c r="O175" s="75"/>
      <c r="P175" s="30"/>
      <c r="Q175" s="30"/>
      <c r="R175" s="32"/>
      <c r="S175" s="66">
        <f t="shared" si="81"/>
        <v>8500</v>
      </c>
      <c r="T175" s="30">
        <f>T176</f>
        <v>8500</v>
      </c>
      <c r="U175" s="30"/>
      <c r="V175" s="30"/>
      <c r="W175" s="34"/>
      <c r="X175" s="76">
        <f t="shared" si="77"/>
        <v>8500</v>
      </c>
      <c r="Y175" s="8">
        <f t="shared" si="78"/>
        <v>8500</v>
      </c>
      <c r="Z175" s="8">
        <f t="shared" si="79"/>
        <v>0</v>
      </c>
      <c r="AA175" s="8">
        <f t="shared" si="80"/>
        <v>0</v>
      </c>
      <c r="AB175" s="77"/>
      <c r="AC175" s="58">
        <f t="shared" si="72"/>
        <v>0</v>
      </c>
      <c r="AD175" s="30">
        <f>AD176</f>
        <v>0</v>
      </c>
      <c r="AE175" s="30"/>
      <c r="AF175" s="30"/>
      <c r="AG175" s="31"/>
      <c r="AH175" s="29">
        <f t="shared" si="73"/>
        <v>8500</v>
      </c>
      <c r="AI175" s="30">
        <f t="shared" si="74"/>
        <v>8500</v>
      </c>
      <c r="AJ175" s="30">
        <f t="shared" si="74"/>
        <v>0</v>
      </c>
      <c r="AK175" s="30">
        <f t="shared" si="74"/>
        <v>0</v>
      </c>
      <c r="AL175" s="31">
        <f t="shared" si="64"/>
        <v>0</v>
      </c>
      <c r="AM175" s="60">
        <f t="shared" si="65"/>
        <v>0</v>
      </c>
      <c r="AN175" s="30"/>
      <c r="AO175" s="30"/>
      <c r="AP175" s="30"/>
      <c r="AQ175" s="32"/>
      <c r="AR175" s="60">
        <f t="shared" si="66"/>
        <v>8500</v>
      </c>
      <c r="AS175" s="61">
        <f t="shared" si="67"/>
        <v>8500</v>
      </c>
      <c r="AT175" s="61">
        <f t="shared" si="68"/>
        <v>0</v>
      </c>
      <c r="AU175" s="61">
        <f t="shared" si="69"/>
        <v>0</v>
      </c>
      <c r="AV175" s="62">
        <f t="shared" si="70"/>
        <v>0</v>
      </c>
      <c r="AW175" s="301">
        <f>AW176</f>
        <v>8500</v>
      </c>
      <c r="AX175" s="51">
        <f t="shared" si="71"/>
        <v>100</v>
      </c>
    </row>
    <row r="176" spans="1:50" ht="33.75" customHeight="1">
      <c r="A176" s="73" t="s">
        <v>54</v>
      </c>
      <c r="B176" s="27">
        <v>903</v>
      </c>
      <c r="C176" s="74" t="s">
        <v>112</v>
      </c>
      <c r="D176" s="74" t="s">
        <v>106</v>
      </c>
      <c r="E176" s="74" t="s">
        <v>270</v>
      </c>
      <c r="F176" s="74" t="s">
        <v>275</v>
      </c>
      <c r="G176" s="56"/>
      <c r="H176" s="56"/>
      <c r="I176" s="56"/>
      <c r="J176" s="56"/>
      <c r="K176" s="10"/>
      <c r="L176" s="56"/>
      <c r="M176" s="56"/>
      <c r="N176" s="56"/>
      <c r="O176" s="75"/>
      <c r="P176" s="30"/>
      <c r="Q176" s="30"/>
      <c r="R176" s="32"/>
      <c r="S176" s="66">
        <f t="shared" si="81"/>
        <v>8500</v>
      </c>
      <c r="T176" s="30">
        <v>8500</v>
      </c>
      <c r="U176" s="30"/>
      <c r="V176" s="30"/>
      <c r="W176" s="34"/>
      <c r="X176" s="76">
        <f t="shared" si="77"/>
        <v>8500</v>
      </c>
      <c r="Y176" s="8">
        <f t="shared" si="78"/>
        <v>8500</v>
      </c>
      <c r="Z176" s="8">
        <f t="shared" si="79"/>
        <v>0</v>
      </c>
      <c r="AA176" s="8">
        <f t="shared" si="80"/>
        <v>0</v>
      </c>
      <c r="AB176" s="77"/>
      <c r="AC176" s="58">
        <f t="shared" si="72"/>
        <v>0</v>
      </c>
      <c r="AD176" s="30">
        <f>прил1!AC288</f>
        <v>0</v>
      </c>
      <c r="AE176" s="30"/>
      <c r="AF176" s="30"/>
      <c r="AG176" s="31"/>
      <c r="AH176" s="29">
        <f t="shared" si="73"/>
        <v>8500</v>
      </c>
      <c r="AI176" s="30">
        <f t="shared" si="74"/>
        <v>8500</v>
      </c>
      <c r="AJ176" s="30">
        <f t="shared" si="74"/>
        <v>0</v>
      </c>
      <c r="AK176" s="30">
        <f t="shared" si="74"/>
        <v>0</v>
      </c>
      <c r="AL176" s="31">
        <f t="shared" si="64"/>
        <v>0</v>
      </c>
      <c r="AM176" s="60">
        <f t="shared" si="65"/>
        <v>0</v>
      </c>
      <c r="AN176" s="30"/>
      <c r="AO176" s="30"/>
      <c r="AP176" s="30"/>
      <c r="AQ176" s="32"/>
      <c r="AR176" s="60">
        <f t="shared" si="66"/>
        <v>8500</v>
      </c>
      <c r="AS176" s="61">
        <f t="shared" si="67"/>
        <v>8500</v>
      </c>
      <c r="AT176" s="61">
        <f t="shared" si="68"/>
        <v>0</v>
      </c>
      <c r="AU176" s="61">
        <f t="shared" si="69"/>
        <v>0</v>
      </c>
      <c r="AV176" s="62">
        <f t="shared" si="70"/>
        <v>0</v>
      </c>
      <c r="AW176" s="301">
        <f>прил1!AV288</f>
        <v>8500</v>
      </c>
      <c r="AX176" s="51">
        <f t="shared" si="71"/>
        <v>100</v>
      </c>
    </row>
    <row r="177" spans="1:50" ht="15.75">
      <c r="A177" s="110"/>
      <c r="B177" s="292"/>
      <c r="C177" s="111"/>
      <c r="D177" s="111"/>
      <c r="E177" s="111"/>
      <c r="F177" s="111"/>
      <c r="G177" s="55"/>
      <c r="H177" s="56"/>
      <c r="I177" s="56"/>
      <c r="J177" s="56"/>
      <c r="K177" s="11"/>
      <c r="L177" s="56"/>
      <c r="M177" s="56"/>
      <c r="N177" s="56"/>
      <c r="O177" s="29"/>
      <c r="P177" s="30"/>
      <c r="Q177" s="30"/>
      <c r="R177" s="32"/>
      <c r="S177" s="33"/>
      <c r="T177" s="30"/>
      <c r="U177" s="30"/>
      <c r="V177" s="30"/>
      <c r="W177" s="34"/>
      <c r="X177" s="59"/>
      <c r="Y177" s="63"/>
      <c r="Z177" s="63"/>
      <c r="AA177" s="63"/>
      <c r="AB177" s="35"/>
      <c r="AC177" s="58">
        <f t="shared" si="72"/>
        <v>0</v>
      </c>
      <c r="AD177" s="30"/>
      <c r="AE177" s="30"/>
      <c r="AF177" s="30"/>
      <c r="AG177" s="31"/>
      <c r="AH177" s="29">
        <f t="shared" si="73"/>
        <v>0</v>
      </c>
      <c r="AI177" s="30">
        <f t="shared" si="74"/>
        <v>0</v>
      </c>
      <c r="AJ177" s="30">
        <f t="shared" si="74"/>
        <v>0</v>
      </c>
      <c r="AK177" s="30">
        <f t="shared" si="74"/>
        <v>0</v>
      </c>
      <c r="AL177" s="31">
        <f t="shared" si="64"/>
        <v>0</v>
      </c>
      <c r="AM177" s="60">
        <f t="shared" si="65"/>
        <v>0</v>
      </c>
      <c r="AN177" s="30"/>
      <c r="AO177" s="30"/>
      <c r="AP177" s="30"/>
      <c r="AQ177" s="32"/>
      <c r="AR177" s="60"/>
      <c r="AS177" s="61"/>
      <c r="AT177" s="61"/>
      <c r="AU177" s="61"/>
      <c r="AV177" s="62"/>
      <c r="AW177" s="51"/>
      <c r="AX177" s="51"/>
    </row>
    <row r="178" spans="1:50" ht="15.75">
      <c r="A178" s="112" t="s">
        <v>24</v>
      </c>
      <c r="B178" s="293">
        <v>930</v>
      </c>
      <c r="C178" s="114"/>
      <c r="D178" s="114"/>
      <c r="E178" s="114"/>
      <c r="F178" s="114"/>
      <c r="G178" s="115">
        <f>G180</f>
        <v>95</v>
      </c>
      <c r="H178" s="113">
        <f>H180</f>
        <v>95</v>
      </c>
      <c r="I178" s="113">
        <f>I180</f>
        <v>0</v>
      </c>
      <c r="J178" s="113">
        <f>J180</f>
        <v>0</v>
      </c>
      <c r="K178" s="113">
        <f t="shared" si="52"/>
        <v>0</v>
      </c>
      <c r="L178" s="113">
        <v>0</v>
      </c>
      <c r="M178" s="113">
        <v>0</v>
      </c>
      <c r="N178" s="113">
        <v>0</v>
      </c>
      <c r="O178" s="116">
        <f>SUM(P178:R178)</f>
        <v>95</v>
      </c>
      <c r="P178" s="117">
        <f>H178+L178</f>
        <v>95</v>
      </c>
      <c r="Q178" s="117">
        <f t="shared" si="63"/>
        <v>0</v>
      </c>
      <c r="R178" s="118">
        <f t="shared" si="63"/>
        <v>0</v>
      </c>
      <c r="S178" s="119"/>
      <c r="T178" s="117"/>
      <c r="U178" s="117"/>
      <c r="V178" s="117"/>
      <c r="W178" s="120"/>
      <c r="X178" s="48">
        <f t="shared" si="77"/>
        <v>95</v>
      </c>
      <c r="Y178" s="46">
        <f t="shared" si="78"/>
        <v>95</v>
      </c>
      <c r="Z178" s="46">
        <f t="shared" si="79"/>
        <v>0</v>
      </c>
      <c r="AA178" s="46">
        <f t="shared" si="80"/>
        <v>0</v>
      </c>
      <c r="AB178" s="121"/>
      <c r="AC178" s="45">
        <f t="shared" si="72"/>
        <v>0</v>
      </c>
      <c r="AD178" s="46">
        <f>AD180</f>
        <v>0</v>
      </c>
      <c r="AE178" s="46">
        <f>AE180</f>
        <v>0</v>
      </c>
      <c r="AF178" s="46">
        <f>AF180</f>
        <v>0</v>
      </c>
      <c r="AG178" s="50">
        <f>AG180</f>
        <v>0</v>
      </c>
      <c r="AH178" s="45">
        <f t="shared" si="73"/>
        <v>95</v>
      </c>
      <c r="AI178" s="46">
        <f t="shared" si="74"/>
        <v>95</v>
      </c>
      <c r="AJ178" s="46">
        <f t="shared" si="74"/>
        <v>0</v>
      </c>
      <c r="AK178" s="46">
        <f t="shared" si="74"/>
        <v>0</v>
      </c>
      <c r="AL178" s="50">
        <f t="shared" si="64"/>
        <v>0</v>
      </c>
      <c r="AM178" s="45">
        <f t="shared" si="65"/>
        <v>0</v>
      </c>
      <c r="AN178" s="46"/>
      <c r="AO178" s="46"/>
      <c r="AP178" s="46"/>
      <c r="AQ178" s="47"/>
      <c r="AR178" s="45">
        <f t="shared" si="66"/>
        <v>95</v>
      </c>
      <c r="AS178" s="46">
        <f t="shared" si="67"/>
        <v>95</v>
      </c>
      <c r="AT178" s="46">
        <f t="shared" si="68"/>
        <v>0</v>
      </c>
      <c r="AU178" s="46">
        <f t="shared" si="69"/>
        <v>0</v>
      </c>
      <c r="AV178" s="50">
        <f t="shared" si="70"/>
        <v>0</v>
      </c>
      <c r="AW178" s="299">
        <f>AW180</f>
        <v>95</v>
      </c>
      <c r="AX178" s="155">
        <f t="shared" si="71"/>
        <v>100</v>
      </c>
    </row>
    <row r="179" spans="1:50" ht="15.75">
      <c r="A179" s="53"/>
      <c r="B179" s="292"/>
      <c r="C179" s="54"/>
      <c r="D179" s="54"/>
      <c r="E179" s="54"/>
      <c r="F179" s="54"/>
      <c r="G179" s="55"/>
      <c r="H179" s="56"/>
      <c r="I179" s="56"/>
      <c r="J179" s="56"/>
      <c r="K179" s="11"/>
      <c r="L179" s="56"/>
      <c r="M179" s="56"/>
      <c r="N179" s="56"/>
      <c r="O179" s="29"/>
      <c r="P179" s="30"/>
      <c r="Q179" s="30"/>
      <c r="R179" s="32"/>
      <c r="S179" s="33"/>
      <c r="T179" s="30"/>
      <c r="U179" s="30"/>
      <c r="V179" s="30"/>
      <c r="W179" s="34"/>
      <c r="X179" s="59"/>
      <c r="Y179" s="63"/>
      <c r="Z179" s="63"/>
      <c r="AA179" s="63"/>
      <c r="AB179" s="35"/>
      <c r="AC179" s="58">
        <f t="shared" si="72"/>
        <v>0</v>
      </c>
      <c r="AD179" s="30"/>
      <c r="AE179" s="30"/>
      <c r="AF179" s="30"/>
      <c r="AG179" s="31"/>
      <c r="AH179" s="29">
        <f t="shared" si="73"/>
        <v>0</v>
      </c>
      <c r="AI179" s="30">
        <f t="shared" si="74"/>
        <v>0</v>
      </c>
      <c r="AJ179" s="30">
        <f t="shared" si="74"/>
        <v>0</v>
      </c>
      <c r="AK179" s="30">
        <f t="shared" si="74"/>
        <v>0</v>
      </c>
      <c r="AL179" s="31">
        <f t="shared" si="64"/>
        <v>0</v>
      </c>
      <c r="AM179" s="60">
        <f t="shared" si="65"/>
        <v>0</v>
      </c>
      <c r="AN179" s="30"/>
      <c r="AO179" s="30"/>
      <c r="AP179" s="30"/>
      <c r="AQ179" s="32"/>
      <c r="AR179" s="60"/>
      <c r="AS179" s="61"/>
      <c r="AT179" s="61"/>
      <c r="AU179" s="61"/>
      <c r="AV179" s="62"/>
      <c r="AW179" s="51"/>
      <c r="AX179" s="51"/>
    </row>
    <row r="180" spans="1:50" ht="19.5" customHeight="1">
      <c r="A180" s="70" t="s">
        <v>95</v>
      </c>
      <c r="B180" s="12">
        <v>930</v>
      </c>
      <c r="C180" s="71" t="s">
        <v>96</v>
      </c>
      <c r="D180" s="71"/>
      <c r="E180" s="71"/>
      <c r="F180" s="281"/>
      <c r="G180" s="58">
        <f>SUM(H180:J180)</f>
        <v>95</v>
      </c>
      <c r="H180" s="63">
        <f>H181</f>
        <v>95</v>
      </c>
      <c r="I180" s="63"/>
      <c r="J180" s="64"/>
      <c r="K180" s="63"/>
      <c r="L180" s="63"/>
      <c r="M180" s="63"/>
      <c r="N180" s="64"/>
      <c r="O180" s="58">
        <f>SUM(P180:R180)</f>
        <v>95</v>
      </c>
      <c r="P180" s="63">
        <f>H180+L180</f>
        <v>95</v>
      </c>
      <c r="Q180" s="63">
        <f t="shared" si="63"/>
        <v>0</v>
      </c>
      <c r="R180" s="65">
        <f t="shared" si="63"/>
        <v>0</v>
      </c>
      <c r="S180" s="72"/>
      <c r="T180" s="63"/>
      <c r="U180" s="63"/>
      <c r="V180" s="63"/>
      <c r="W180" s="67"/>
      <c r="X180" s="59">
        <f t="shared" si="77"/>
        <v>95</v>
      </c>
      <c r="Y180" s="63">
        <f t="shared" si="78"/>
        <v>95</v>
      </c>
      <c r="Z180" s="63">
        <f t="shared" si="79"/>
        <v>0</v>
      </c>
      <c r="AA180" s="63">
        <f t="shared" si="80"/>
        <v>0</v>
      </c>
      <c r="AB180" s="35"/>
      <c r="AC180" s="58">
        <f t="shared" si="72"/>
        <v>0</v>
      </c>
      <c r="AD180" s="30">
        <f aca="true" t="shared" si="82" ref="AD180:AG183">AD181</f>
        <v>0</v>
      </c>
      <c r="AE180" s="30">
        <f t="shared" si="82"/>
        <v>0</v>
      </c>
      <c r="AF180" s="30">
        <f t="shared" si="82"/>
        <v>0</v>
      </c>
      <c r="AG180" s="31">
        <f t="shared" si="82"/>
        <v>0</v>
      </c>
      <c r="AH180" s="29">
        <f t="shared" si="73"/>
        <v>95</v>
      </c>
      <c r="AI180" s="30">
        <f t="shared" si="74"/>
        <v>95</v>
      </c>
      <c r="AJ180" s="30">
        <f t="shared" si="74"/>
        <v>0</v>
      </c>
      <c r="AK180" s="30">
        <f t="shared" si="74"/>
        <v>0</v>
      </c>
      <c r="AL180" s="31">
        <f t="shared" si="64"/>
        <v>0</v>
      </c>
      <c r="AM180" s="60">
        <f t="shared" si="65"/>
        <v>0</v>
      </c>
      <c r="AN180" s="30"/>
      <c r="AO180" s="30"/>
      <c r="AP180" s="30"/>
      <c r="AQ180" s="32"/>
      <c r="AR180" s="60">
        <f t="shared" si="66"/>
        <v>95</v>
      </c>
      <c r="AS180" s="61">
        <f t="shared" si="67"/>
        <v>95</v>
      </c>
      <c r="AT180" s="61">
        <f t="shared" si="68"/>
        <v>0</v>
      </c>
      <c r="AU180" s="61">
        <f t="shared" si="69"/>
        <v>0</v>
      </c>
      <c r="AV180" s="62">
        <f t="shared" si="70"/>
        <v>0</v>
      </c>
      <c r="AW180" s="302">
        <f>AW181</f>
        <v>95</v>
      </c>
      <c r="AX180" s="155">
        <f t="shared" si="71"/>
        <v>100</v>
      </c>
    </row>
    <row r="181" spans="1:50" ht="84" customHeight="1">
      <c r="A181" s="70" t="s">
        <v>97</v>
      </c>
      <c r="B181" s="27">
        <v>930</v>
      </c>
      <c r="C181" s="107" t="s">
        <v>96</v>
      </c>
      <c r="D181" s="107" t="s">
        <v>98</v>
      </c>
      <c r="E181" s="74"/>
      <c r="F181" s="282"/>
      <c r="G181" s="29">
        <f>SUM(H181:J181)</f>
        <v>95</v>
      </c>
      <c r="H181" s="30">
        <f>H182</f>
        <v>95</v>
      </c>
      <c r="I181" s="30"/>
      <c r="J181" s="32"/>
      <c r="K181" s="58"/>
      <c r="L181" s="30"/>
      <c r="M181" s="30"/>
      <c r="N181" s="31"/>
      <c r="O181" s="29">
        <f>SUM(P181:R181)</f>
        <v>95</v>
      </c>
      <c r="P181" s="30">
        <f>H181+L181</f>
        <v>95</v>
      </c>
      <c r="Q181" s="30">
        <f t="shared" si="63"/>
        <v>0</v>
      </c>
      <c r="R181" s="32">
        <f t="shared" si="63"/>
        <v>0</v>
      </c>
      <c r="S181" s="33"/>
      <c r="T181" s="30"/>
      <c r="U181" s="30"/>
      <c r="V181" s="30"/>
      <c r="W181" s="34"/>
      <c r="X181" s="76">
        <f t="shared" si="77"/>
        <v>95</v>
      </c>
      <c r="Y181" s="8">
        <f t="shared" si="78"/>
        <v>95</v>
      </c>
      <c r="Z181" s="8">
        <f t="shared" si="79"/>
        <v>0</v>
      </c>
      <c r="AA181" s="8">
        <f t="shared" si="80"/>
        <v>0</v>
      </c>
      <c r="AB181" s="35"/>
      <c r="AC181" s="58">
        <f t="shared" si="72"/>
        <v>0</v>
      </c>
      <c r="AD181" s="30">
        <f t="shared" si="82"/>
        <v>0</v>
      </c>
      <c r="AE181" s="30">
        <f t="shared" si="82"/>
        <v>0</v>
      </c>
      <c r="AF181" s="30">
        <f t="shared" si="82"/>
        <v>0</v>
      </c>
      <c r="AG181" s="31">
        <f t="shared" si="82"/>
        <v>0</v>
      </c>
      <c r="AH181" s="29">
        <f t="shared" si="73"/>
        <v>95</v>
      </c>
      <c r="AI181" s="30">
        <f t="shared" si="74"/>
        <v>95</v>
      </c>
      <c r="AJ181" s="30">
        <f t="shared" si="74"/>
        <v>0</v>
      </c>
      <c r="AK181" s="30">
        <f t="shared" si="74"/>
        <v>0</v>
      </c>
      <c r="AL181" s="31">
        <f t="shared" si="64"/>
        <v>0</v>
      </c>
      <c r="AM181" s="60">
        <f t="shared" si="65"/>
        <v>0</v>
      </c>
      <c r="AN181" s="30"/>
      <c r="AO181" s="30"/>
      <c r="AP181" s="30"/>
      <c r="AQ181" s="32"/>
      <c r="AR181" s="60">
        <f t="shared" si="66"/>
        <v>95</v>
      </c>
      <c r="AS181" s="61">
        <f t="shared" si="67"/>
        <v>95</v>
      </c>
      <c r="AT181" s="61">
        <f t="shared" si="68"/>
        <v>0</v>
      </c>
      <c r="AU181" s="61">
        <f t="shared" si="69"/>
        <v>0</v>
      </c>
      <c r="AV181" s="62">
        <f t="shared" si="70"/>
        <v>0</v>
      </c>
      <c r="AW181" s="301">
        <f>AW182</f>
        <v>95</v>
      </c>
      <c r="AX181" s="51">
        <f t="shared" si="71"/>
        <v>100</v>
      </c>
    </row>
    <row r="182" spans="1:50" ht="81.75" customHeight="1">
      <c r="A182" s="73" t="s">
        <v>99</v>
      </c>
      <c r="B182" s="27">
        <v>930</v>
      </c>
      <c r="C182" s="74" t="s">
        <v>96</v>
      </c>
      <c r="D182" s="74" t="s">
        <v>98</v>
      </c>
      <c r="E182" s="74" t="s">
        <v>100</v>
      </c>
      <c r="F182" s="282"/>
      <c r="G182" s="29">
        <f>SUM(H182:J182)</f>
        <v>95</v>
      </c>
      <c r="H182" s="30">
        <f>H183</f>
        <v>95</v>
      </c>
      <c r="I182" s="30"/>
      <c r="J182" s="32"/>
      <c r="K182" s="58"/>
      <c r="L182" s="30"/>
      <c r="M182" s="30"/>
      <c r="N182" s="31"/>
      <c r="O182" s="29">
        <f>SUM(P182:R182)</f>
        <v>95</v>
      </c>
      <c r="P182" s="30">
        <f>H182+L182</f>
        <v>95</v>
      </c>
      <c r="Q182" s="30">
        <f t="shared" si="63"/>
        <v>0</v>
      </c>
      <c r="R182" s="32">
        <f t="shared" si="63"/>
        <v>0</v>
      </c>
      <c r="S182" s="33"/>
      <c r="T182" s="30"/>
      <c r="U182" s="30"/>
      <c r="V182" s="30"/>
      <c r="W182" s="34"/>
      <c r="X182" s="76">
        <f t="shared" si="77"/>
        <v>95</v>
      </c>
      <c r="Y182" s="8">
        <f t="shared" si="78"/>
        <v>95</v>
      </c>
      <c r="Z182" s="8">
        <f t="shared" si="79"/>
        <v>0</v>
      </c>
      <c r="AA182" s="8">
        <f t="shared" si="80"/>
        <v>0</v>
      </c>
      <c r="AB182" s="35"/>
      <c r="AC182" s="58">
        <f t="shared" si="72"/>
        <v>0</v>
      </c>
      <c r="AD182" s="30">
        <f t="shared" si="82"/>
        <v>0</v>
      </c>
      <c r="AE182" s="30">
        <f t="shared" si="82"/>
        <v>0</v>
      </c>
      <c r="AF182" s="30">
        <f t="shared" si="82"/>
        <v>0</v>
      </c>
      <c r="AG182" s="31">
        <f t="shared" si="82"/>
        <v>0</v>
      </c>
      <c r="AH182" s="29">
        <f t="shared" si="73"/>
        <v>95</v>
      </c>
      <c r="AI182" s="30">
        <f t="shared" si="74"/>
        <v>95</v>
      </c>
      <c r="AJ182" s="30">
        <f t="shared" si="74"/>
        <v>0</v>
      </c>
      <c r="AK182" s="30">
        <f t="shared" si="74"/>
        <v>0</v>
      </c>
      <c r="AL182" s="31">
        <f t="shared" si="64"/>
        <v>0</v>
      </c>
      <c r="AM182" s="60">
        <f t="shared" si="65"/>
        <v>0</v>
      </c>
      <c r="AN182" s="30"/>
      <c r="AO182" s="30"/>
      <c r="AP182" s="30"/>
      <c r="AQ182" s="32"/>
      <c r="AR182" s="60">
        <f t="shared" si="66"/>
        <v>95</v>
      </c>
      <c r="AS182" s="61">
        <f t="shared" si="67"/>
        <v>95</v>
      </c>
      <c r="AT182" s="61">
        <f t="shared" si="68"/>
        <v>0</v>
      </c>
      <c r="AU182" s="61">
        <f t="shared" si="69"/>
        <v>0</v>
      </c>
      <c r="AV182" s="62">
        <f t="shared" si="70"/>
        <v>0</v>
      </c>
      <c r="AW182" s="301">
        <f>AW183</f>
        <v>95</v>
      </c>
      <c r="AX182" s="51">
        <f t="shared" si="71"/>
        <v>100</v>
      </c>
    </row>
    <row r="183" spans="1:50" ht="15.75">
      <c r="A183" s="73" t="s">
        <v>101</v>
      </c>
      <c r="B183" s="27">
        <v>930</v>
      </c>
      <c r="C183" s="74" t="s">
        <v>96</v>
      </c>
      <c r="D183" s="74" t="s">
        <v>98</v>
      </c>
      <c r="E183" s="74" t="s">
        <v>102</v>
      </c>
      <c r="F183" s="282"/>
      <c r="G183" s="29">
        <f>SUM(H183:J183)</f>
        <v>95</v>
      </c>
      <c r="H183" s="30">
        <f>H184</f>
        <v>95</v>
      </c>
      <c r="I183" s="30"/>
      <c r="J183" s="32"/>
      <c r="K183" s="58"/>
      <c r="L183" s="30"/>
      <c r="M183" s="30"/>
      <c r="N183" s="31"/>
      <c r="O183" s="29">
        <f>SUM(P183:R183)</f>
        <v>95</v>
      </c>
      <c r="P183" s="30">
        <f>H183+L183</f>
        <v>95</v>
      </c>
      <c r="Q183" s="30">
        <f t="shared" si="63"/>
        <v>0</v>
      </c>
      <c r="R183" s="32">
        <f t="shared" si="63"/>
        <v>0</v>
      </c>
      <c r="S183" s="33"/>
      <c r="T183" s="30"/>
      <c r="U183" s="30"/>
      <c r="V183" s="30"/>
      <c r="W183" s="34"/>
      <c r="X183" s="76">
        <f t="shared" si="77"/>
        <v>95</v>
      </c>
      <c r="Y183" s="8">
        <f t="shared" si="78"/>
        <v>95</v>
      </c>
      <c r="Z183" s="8">
        <f t="shared" si="79"/>
        <v>0</v>
      </c>
      <c r="AA183" s="8">
        <f t="shared" si="80"/>
        <v>0</v>
      </c>
      <c r="AB183" s="35"/>
      <c r="AC183" s="58">
        <f t="shared" si="72"/>
        <v>0</v>
      </c>
      <c r="AD183" s="30">
        <f t="shared" si="82"/>
        <v>0</v>
      </c>
      <c r="AE183" s="30">
        <f t="shared" si="82"/>
        <v>0</v>
      </c>
      <c r="AF183" s="30">
        <f t="shared" si="82"/>
        <v>0</v>
      </c>
      <c r="AG183" s="31">
        <f t="shared" si="82"/>
        <v>0</v>
      </c>
      <c r="AH183" s="29">
        <f t="shared" si="73"/>
        <v>95</v>
      </c>
      <c r="AI183" s="30">
        <f t="shared" si="74"/>
        <v>95</v>
      </c>
      <c r="AJ183" s="30">
        <f t="shared" si="74"/>
        <v>0</v>
      </c>
      <c r="AK183" s="30">
        <f t="shared" si="74"/>
        <v>0</v>
      </c>
      <c r="AL183" s="31">
        <f t="shared" si="64"/>
        <v>0</v>
      </c>
      <c r="AM183" s="60">
        <f t="shared" si="65"/>
        <v>0</v>
      </c>
      <c r="AN183" s="30"/>
      <c r="AO183" s="30"/>
      <c r="AP183" s="30"/>
      <c r="AQ183" s="32"/>
      <c r="AR183" s="60">
        <f t="shared" si="66"/>
        <v>95</v>
      </c>
      <c r="AS183" s="61">
        <f t="shared" si="67"/>
        <v>95</v>
      </c>
      <c r="AT183" s="61">
        <f t="shared" si="68"/>
        <v>0</v>
      </c>
      <c r="AU183" s="61">
        <f t="shared" si="69"/>
        <v>0</v>
      </c>
      <c r="AV183" s="62">
        <f t="shared" si="70"/>
        <v>0</v>
      </c>
      <c r="AW183" s="301">
        <f>AW184</f>
        <v>95</v>
      </c>
      <c r="AX183" s="51">
        <f t="shared" si="71"/>
        <v>100</v>
      </c>
    </row>
    <row r="184" spans="1:50" ht="30.75">
      <c r="A184" s="73" t="s">
        <v>103</v>
      </c>
      <c r="B184" s="27">
        <v>930</v>
      </c>
      <c r="C184" s="74" t="s">
        <v>96</v>
      </c>
      <c r="D184" s="74" t="s">
        <v>98</v>
      </c>
      <c r="E184" s="74" t="s">
        <v>102</v>
      </c>
      <c r="F184" s="282" t="s">
        <v>104</v>
      </c>
      <c r="G184" s="29">
        <f>SUM(H184:J184)</f>
        <v>95</v>
      </c>
      <c r="H184" s="30">
        <v>95</v>
      </c>
      <c r="I184" s="30"/>
      <c r="J184" s="31"/>
      <c r="K184" s="63"/>
      <c r="L184" s="30"/>
      <c r="M184" s="30"/>
      <c r="N184" s="31"/>
      <c r="O184" s="29">
        <f>SUM(P184:R184)</f>
        <v>95</v>
      </c>
      <c r="P184" s="30">
        <f>H184+L184</f>
        <v>95</v>
      </c>
      <c r="Q184" s="30">
        <f t="shared" si="63"/>
        <v>0</v>
      </c>
      <c r="R184" s="32">
        <f t="shared" si="63"/>
        <v>0</v>
      </c>
      <c r="S184" s="33"/>
      <c r="T184" s="30"/>
      <c r="U184" s="30"/>
      <c r="V184" s="30"/>
      <c r="W184" s="34"/>
      <c r="X184" s="76">
        <f t="shared" si="77"/>
        <v>95</v>
      </c>
      <c r="Y184" s="8">
        <f t="shared" si="78"/>
        <v>95</v>
      </c>
      <c r="Z184" s="8">
        <f t="shared" si="79"/>
        <v>0</v>
      </c>
      <c r="AA184" s="8">
        <f t="shared" si="80"/>
        <v>0</v>
      </c>
      <c r="AB184" s="35"/>
      <c r="AC184" s="58">
        <f t="shared" si="72"/>
        <v>0</v>
      </c>
      <c r="AD184" s="30">
        <v>0</v>
      </c>
      <c r="AE184" s="30">
        <v>0</v>
      </c>
      <c r="AF184" s="30">
        <v>0</v>
      </c>
      <c r="AG184" s="31">
        <v>0</v>
      </c>
      <c r="AH184" s="29">
        <f t="shared" si="73"/>
        <v>95</v>
      </c>
      <c r="AI184" s="30">
        <f t="shared" si="74"/>
        <v>95</v>
      </c>
      <c r="AJ184" s="30">
        <f t="shared" si="74"/>
        <v>0</v>
      </c>
      <c r="AK184" s="30">
        <f t="shared" si="74"/>
        <v>0</v>
      </c>
      <c r="AL184" s="31">
        <f t="shared" si="64"/>
        <v>0</v>
      </c>
      <c r="AM184" s="60">
        <f t="shared" si="65"/>
        <v>0</v>
      </c>
      <c r="AN184" s="30"/>
      <c r="AO184" s="30"/>
      <c r="AP184" s="30"/>
      <c r="AQ184" s="32"/>
      <c r="AR184" s="60">
        <f t="shared" si="66"/>
        <v>95</v>
      </c>
      <c r="AS184" s="61">
        <f t="shared" si="67"/>
        <v>95</v>
      </c>
      <c r="AT184" s="61">
        <f t="shared" si="68"/>
        <v>0</v>
      </c>
      <c r="AU184" s="61">
        <f t="shared" si="69"/>
        <v>0</v>
      </c>
      <c r="AV184" s="62">
        <f t="shared" si="70"/>
        <v>0</v>
      </c>
      <c r="AW184" s="301">
        <v>95</v>
      </c>
      <c r="AX184" s="51">
        <f t="shared" si="71"/>
        <v>100</v>
      </c>
    </row>
    <row r="185" spans="1:50" ht="15.75">
      <c r="A185" s="53"/>
      <c r="B185" s="292"/>
      <c r="C185" s="54"/>
      <c r="D185" s="54"/>
      <c r="E185" s="54"/>
      <c r="F185" s="54"/>
      <c r="G185" s="55"/>
      <c r="H185" s="56"/>
      <c r="I185" s="56"/>
      <c r="J185" s="56"/>
      <c r="K185" s="11"/>
      <c r="L185" s="56"/>
      <c r="M185" s="56"/>
      <c r="N185" s="56"/>
      <c r="O185" s="29"/>
      <c r="P185" s="30"/>
      <c r="Q185" s="30"/>
      <c r="R185" s="32"/>
      <c r="S185" s="33"/>
      <c r="T185" s="30"/>
      <c r="U185" s="30"/>
      <c r="V185" s="30"/>
      <c r="W185" s="34"/>
      <c r="X185" s="59"/>
      <c r="Y185" s="63"/>
      <c r="Z185" s="63"/>
      <c r="AA185" s="63"/>
      <c r="AB185" s="35"/>
      <c r="AC185" s="58">
        <f t="shared" si="72"/>
        <v>0</v>
      </c>
      <c r="AD185" s="30"/>
      <c r="AE185" s="30"/>
      <c r="AF185" s="30"/>
      <c r="AG185" s="31"/>
      <c r="AH185" s="29">
        <f t="shared" si="73"/>
        <v>0</v>
      </c>
      <c r="AI185" s="30">
        <f t="shared" si="74"/>
        <v>0</v>
      </c>
      <c r="AJ185" s="30">
        <f t="shared" si="74"/>
        <v>0</v>
      </c>
      <c r="AK185" s="30">
        <f t="shared" si="74"/>
        <v>0</v>
      </c>
      <c r="AL185" s="31">
        <f t="shared" si="64"/>
        <v>0</v>
      </c>
      <c r="AM185" s="60">
        <f t="shared" si="65"/>
        <v>0</v>
      </c>
      <c r="AN185" s="30"/>
      <c r="AO185" s="30"/>
      <c r="AP185" s="30"/>
      <c r="AQ185" s="32"/>
      <c r="AR185" s="60">
        <f t="shared" si="66"/>
        <v>0</v>
      </c>
      <c r="AS185" s="61">
        <f t="shared" si="67"/>
        <v>0</v>
      </c>
      <c r="AT185" s="61">
        <f t="shared" si="68"/>
        <v>0</v>
      </c>
      <c r="AU185" s="61">
        <f t="shared" si="69"/>
        <v>0</v>
      </c>
      <c r="AV185" s="62">
        <f t="shared" si="70"/>
        <v>0</v>
      </c>
      <c r="AW185" s="51"/>
      <c r="AX185" s="51"/>
    </row>
    <row r="186" spans="1:50" ht="15.75">
      <c r="A186" s="122" t="s">
        <v>25</v>
      </c>
      <c r="B186" s="293">
        <v>974</v>
      </c>
      <c r="C186" s="114"/>
      <c r="D186" s="114"/>
      <c r="E186" s="114"/>
      <c r="F186" s="114"/>
      <c r="G186" s="115">
        <f>SUM(H186:J186)</f>
        <v>111390.6</v>
      </c>
      <c r="H186" s="113">
        <f>H188+H193+H224</f>
        <v>41603.9</v>
      </c>
      <c r="I186" s="113">
        <f>I188+I193+I224</f>
        <v>4612</v>
      </c>
      <c r="J186" s="113">
        <f>J188+J193+J224</f>
        <v>65174.700000000004</v>
      </c>
      <c r="K186" s="113">
        <f t="shared" si="52"/>
        <v>4940.799999999999</v>
      </c>
      <c r="L186" s="113">
        <f>L188+L193+L224</f>
        <v>1234.6</v>
      </c>
      <c r="M186" s="113">
        <f>M188+M193+M224</f>
        <v>0</v>
      </c>
      <c r="N186" s="113">
        <f>N188+N193+N224</f>
        <v>3706.2</v>
      </c>
      <c r="O186" s="116">
        <f>SUM(P186:R186)</f>
        <v>116331.40000000001</v>
      </c>
      <c r="P186" s="117">
        <f>P188+P193+P224</f>
        <v>42838.5</v>
      </c>
      <c r="Q186" s="117">
        <f>Q188+Q193+Q224</f>
        <v>4612</v>
      </c>
      <c r="R186" s="118">
        <f>R188+R193+R224</f>
        <v>68880.90000000001</v>
      </c>
      <c r="S186" s="119">
        <f>SUM(T186:W186)</f>
        <v>4730.659</v>
      </c>
      <c r="T186" s="117">
        <f>T193+T224</f>
        <v>258</v>
      </c>
      <c r="U186" s="117">
        <f>U193+U224</f>
        <v>1645.6299999999999</v>
      </c>
      <c r="V186" s="117">
        <f>V193+V224</f>
        <v>2827.029</v>
      </c>
      <c r="W186" s="117">
        <f>W193+W224</f>
        <v>0</v>
      </c>
      <c r="X186" s="48">
        <f t="shared" si="77"/>
        <v>121062.05900000001</v>
      </c>
      <c r="Y186" s="46">
        <f t="shared" si="78"/>
        <v>43096.5</v>
      </c>
      <c r="Z186" s="46">
        <f t="shared" si="79"/>
        <v>6257.63</v>
      </c>
      <c r="AA186" s="46">
        <f t="shared" si="80"/>
        <v>71707.929</v>
      </c>
      <c r="AB186" s="121"/>
      <c r="AC186" s="45">
        <f t="shared" si="72"/>
        <v>4709.985</v>
      </c>
      <c r="AD186" s="46">
        <f>AD193+AD224</f>
        <v>2620.2999999999997</v>
      </c>
      <c r="AE186" s="46">
        <f>AE193+AE224</f>
        <v>189.68499999999997</v>
      </c>
      <c r="AF186" s="46">
        <f>AF193+AF224</f>
        <v>1100</v>
      </c>
      <c r="AG186" s="50">
        <f>AG193+AG224</f>
        <v>800</v>
      </c>
      <c r="AH186" s="45">
        <f t="shared" si="73"/>
        <v>125772.04400000001</v>
      </c>
      <c r="AI186" s="46">
        <f t="shared" si="74"/>
        <v>45716.8</v>
      </c>
      <c r="AJ186" s="46">
        <f t="shared" si="74"/>
        <v>6447.3150000000005</v>
      </c>
      <c r="AK186" s="46">
        <f t="shared" si="74"/>
        <v>72807.929</v>
      </c>
      <c r="AL186" s="50">
        <f t="shared" si="64"/>
        <v>800</v>
      </c>
      <c r="AM186" s="45">
        <f t="shared" si="65"/>
        <v>41.74199999999999</v>
      </c>
      <c r="AN186" s="46"/>
      <c r="AO186" s="46">
        <f>AO194+AO198</f>
        <v>-63.05800000000001</v>
      </c>
      <c r="AP186" s="46">
        <f>AP224</f>
        <v>104.8</v>
      </c>
      <c r="AQ186" s="47"/>
      <c r="AR186" s="45">
        <f t="shared" si="66"/>
        <v>125813.78600000001</v>
      </c>
      <c r="AS186" s="46">
        <f t="shared" si="67"/>
        <v>45716.8</v>
      </c>
      <c r="AT186" s="46">
        <f t="shared" si="68"/>
        <v>6384.2570000000005</v>
      </c>
      <c r="AU186" s="46">
        <f t="shared" si="69"/>
        <v>72912.729</v>
      </c>
      <c r="AV186" s="50">
        <f t="shared" si="70"/>
        <v>800</v>
      </c>
      <c r="AW186" s="299">
        <f>AW193+AW224</f>
        <v>122924.3</v>
      </c>
      <c r="AX186" s="155">
        <f t="shared" si="71"/>
        <v>97.70336296850648</v>
      </c>
    </row>
    <row r="187" spans="1:50" ht="15.75">
      <c r="A187" s="53"/>
      <c r="B187" s="292"/>
      <c r="C187" s="54"/>
      <c r="D187" s="54"/>
      <c r="E187" s="54"/>
      <c r="F187" s="54"/>
      <c r="G187" s="55"/>
      <c r="H187" s="56"/>
      <c r="I187" s="56"/>
      <c r="J187" s="56"/>
      <c r="K187" s="11"/>
      <c r="L187" s="56"/>
      <c r="M187" s="56"/>
      <c r="N187" s="56"/>
      <c r="O187" s="29"/>
      <c r="P187" s="30"/>
      <c r="Q187" s="30"/>
      <c r="R187" s="32"/>
      <c r="S187" s="33"/>
      <c r="T187" s="30"/>
      <c r="U187" s="30"/>
      <c r="V187" s="30"/>
      <c r="W187" s="34"/>
      <c r="X187" s="59"/>
      <c r="Y187" s="63"/>
      <c r="Z187" s="63"/>
      <c r="AA187" s="63"/>
      <c r="AB187" s="35"/>
      <c r="AC187" s="58"/>
      <c r="AD187" s="30"/>
      <c r="AE187" s="30"/>
      <c r="AF187" s="30"/>
      <c r="AG187" s="31"/>
      <c r="AH187" s="29"/>
      <c r="AI187" s="30"/>
      <c r="AJ187" s="30"/>
      <c r="AK187" s="30"/>
      <c r="AL187" s="31"/>
      <c r="AM187" s="60">
        <f t="shared" si="65"/>
        <v>0</v>
      </c>
      <c r="AN187" s="30"/>
      <c r="AO187" s="30"/>
      <c r="AP187" s="30"/>
      <c r="AQ187" s="32"/>
      <c r="AR187" s="60">
        <f t="shared" si="66"/>
        <v>0</v>
      </c>
      <c r="AS187" s="61"/>
      <c r="AT187" s="61"/>
      <c r="AU187" s="61"/>
      <c r="AV187" s="62"/>
      <c r="AW187" s="51"/>
      <c r="AX187" s="51"/>
    </row>
    <row r="188" spans="1:50" ht="0.75" customHeight="1">
      <c r="A188" s="70" t="s">
        <v>95</v>
      </c>
      <c r="B188" s="12">
        <v>974</v>
      </c>
      <c r="C188" s="71" t="s">
        <v>96</v>
      </c>
      <c r="D188" s="71"/>
      <c r="E188" s="71"/>
      <c r="F188" s="281"/>
      <c r="G188" s="58">
        <f>SUM(H188:J188)</f>
        <v>656.4</v>
      </c>
      <c r="H188" s="63">
        <f>H189</f>
        <v>530</v>
      </c>
      <c r="I188" s="63"/>
      <c r="J188" s="64">
        <f>J189</f>
        <v>126.4</v>
      </c>
      <c r="K188" s="63">
        <f t="shared" si="52"/>
        <v>-656.4</v>
      </c>
      <c r="L188" s="63">
        <f aca="true" t="shared" si="83" ref="L188:N191">L189</f>
        <v>-530</v>
      </c>
      <c r="M188" s="63">
        <f t="shared" si="83"/>
        <v>0</v>
      </c>
      <c r="N188" s="64">
        <f t="shared" si="83"/>
        <v>-126.4</v>
      </c>
      <c r="O188" s="58">
        <f>SUM(P188:R188)</f>
        <v>0</v>
      </c>
      <c r="P188" s="63">
        <f aca="true" t="shared" si="84" ref="P188:P206">H188+L188</f>
        <v>0</v>
      </c>
      <c r="Q188" s="63">
        <f aca="true" t="shared" si="85" ref="Q188:R203">I188+M188</f>
        <v>0</v>
      </c>
      <c r="R188" s="65">
        <f t="shared" si="85"/>
        <v>0</v>
      </c>
      <c r="S188" s="72"/>
      <c r="T188" s="63"/>
      <c r="U188" s="63"/>
      <c r="V188" s="63"/>
      <c r="W188" s="67"/>
      <c r="X188" s="59">
        <f t="shared" si="77"/>
        <v>0</v>
      </c>
      <c r="Y188" s="63">
        <f t="shared" si="78"/>
        <v>0</v>
      </c>
      <c r="Z188" s="63">
        <f t="shared" si="79"/>
        <v>0</v>
      </c>
      <c r="AA188" s="63">
        <f t="shared" si="80"/>
        <v>0</v>
      </c>
      <c r="AB188" s="35"/>
      <c r="AC188" s="58">
        <f t="shared" si="72"/>
        <v>0</v>
      </c>
      <c r="AD188" s="30"/>
      <c r="AE188" s="30"/>
      <c r="AF188" s="30"/>
      <c r="AG188" s="31"/>
      <c r="AH188" s="29">
        <f t="shared" si="73"/>
        <v>0</v>
      </c>
      <c r="AI188" s="30">
        <f t="shared" si="74"/>
        <v>0</v>
      </c>
      <c r="AJ188" s="30">
        <f t="shared" si="74"/>
        <v>0</v>
      </c>
      <c r="AK188" s="30">
        <f t="shared" si="74"/>
        <v>0</v>
      </c>
      <c r="AL188" s="31">
        <f t="shared" si="64"/>
        <v>0</v>
      </c>
      <c r="AM188" s="60">
        <f t="shared" si="65"/>
        <v>0</v>
      </c>
      <c r="AN188" s="30"/>
      <c r="AO188" s="30"/>
      <c r="AP188" s="30"/>
      <c r="AQ188" s="32"/>
      <c r="AR188" s="60">
        <f t="shared" si="66"/>
        <v>0</v>
      </c>
      <c r="AS188" s="61">
        <f t="shared" si="67"/>
        <v>0</v>
      </c>
      <c r="AT188" s="61">
        <f t="shared" si="68"/>
        <v>0</v>
      </c>
      <c r="AU188" s="61">
        <f t="shared" si="69"/>
        <v>0</v>
      </c>
      <c r="AV188" s="62">
        <f t="shared" si="70"/>
        <v>0</v>
      </c>
      <c r="AW188" s="51"/>
      <c r="AX188" s="51" t="e">
        <f t="shared" si="71"/>
        <v>#DIV/0!</v>
      </c>
    </row>
    <row r="189" spans="1:50" ht="78.75" hidden="1">
      <c r="A189" s="70" t="s">
        <v>97</v>
      </c>
      <c r="B189" s="12">
        <v>974</v>
      </c>
      <c r="C189" s="71" t="s">
        <v>96</v>
      </c>
      <c r="D189" s="71" t="s">
        <v>98</v>
      </c>
      <c r="E189" s="71"/>
      <c r="F189" s="281"/>
      <c r="G189" s="58">
        <f aca="true" t="shared" si="86" ref="G189:G258">SUM(H189:J189)</f>
        <v>656.4</v>
      </c>
      <c r="H189" s="63">
        <f>H190</f>
        <v>530</v>
      </c>
      <c r="I189" s="63"/>
      <c r="J189" s="65">
        <f>J190</f>
        <v>126.4</v>
      </c>
      <c r="K189" s="58">
        <f t="shared" si="52"/>
        <v>-656.4</v>
      </c>
      <c r="L189" s="63">
        <f t="shared" si="83"/>
        <v>-530</v>
      </c>
      <c r="M189" s="63">
        <f t="shared" si="83"/>
        <v>0</v>
      </c>
      <c r="N189" s="64">
        <f t="shared" si="83"/>
        <v>-126.4</v>
      </c>
      <c r="O189" s="58">
        <f aca="true" t="shared" si="87" ref="O189:O230">SUM(P189:R189)</f>
        <v>0</v>
      </c>
      <c r="P189" s="63">
        <f t="shared" si="84"/>
        <v>0</v>
      </c>
      <c r="Q189" s="63">
        <f t="shared" si="85"/>
        <v>0</v>
      </c>
      <c r="R189" s="65">
        <f t="shared" si="85"/>
        <v>0</v>
      </c>
      <c r="S189" s="72"/>
      <c r="T189" s="63"/>
      <c r="U189" s="63"/>
      <c r="V189" s="63"/>
      <c r="W189" s="67"/>
      <c r="X189" s="59">
        <f t="shared" si="77"/>
        <v>0</v>
      </c>
      <c r="Y189" s="63">
        <f t="shared" si="78"/>
        <v>0</v>
      </c>
      <c r="Z189" s="63">
        <f t="shared" si="79"/>
        <v>0</v>
      </c>
      <c r="AA189" s="63">
        <f t="shared" si="80"/>
        <v>0</v>
      </c>
      <c r="AB189" s="35"/>
      <c r="AC189" s="58">
        <f t="shared" si="72"/>
        <v>0</v>
      </c>
      <c r="AD189" s="30"/>
      <c r="AE189" s="30"/>
      <c r="AF189" s="30"/>
      <c r="AG189" s="31"/>
      <c r="AH189" s="29">
        <f t="shared" si="73"/>
        <v>0</v>
      </c>
      <c r="AI189" s="30">
        <f t="shared" si="74"/>
        <v>0</v>
      </c>
      <c r="AJ189" s="30">
        <f t="shared" si="74"/>
        <v>0</v>
      </c>
      <c r="AK189" s="30">
        <f t="shared" si="74"/>
        <v>0</v>
      </c>
      <c r="AL189" s="31">
        <f t="shared" si="64"/>
        <v>0</v>
      </c>
      <c r="AM189" s="60">
        <f t="shared" si="65"/>
        <v>0</v>
      </c>
      <c r="AN189" s="30"/>
      <c r="AO189" s="30"/>
      <c r="AP189" s="30"/>
      <c r="AQ189" s="32"/>
      <c r="AR189" s="60">
        <f t="shared" si="66"/>
        <v>0</v>
      </c>
      <c r="AS189" s="61">
        <f t="shared" si="67"/>
        <v>0</v>
      </c>
      <c r="AT189" s="61">
        <f t="shared" si="68"/>
        <v>0</v>
      </c>
      <c r="AU189" s="61">
        <f t="shared" si="69"/>
        <v>0</v>
      </c>
      <c r="AV189" s="62">
        <f t="shared" si="70"/>
        <v>0</v>
      </c>
      <c r="AW189" s="51"/>
      <c r="AX189" s="51" t="e">
        <f t="shared" si="71"/>
        <v>#DIV/0!</v>
      </c>
    </row>
    <row r="190" spans="1:50" ht="75.75" hidden="1">
      <c r="A190" s="73" t="s">
        <v>99</v>
      </c>
      <c r="B190" s="27">
        <v>974</v>
      </c>
      <c r="C190" s="74" t="s">
        <v>96</v>
      </c>
      <c r="D190" s="74" t="s">
        <v>98</v>
      </c>
      <c r="E190" s="74" t="s">
        <v>100</v>
      </c>
      <c r="F190" s="282"/>
      <c r="G190" s="29">
        <f t="shared" si="86"/>
        <v>656.4</v>
      </c>
      <c r="H190" s="30">
        <f>H191</f>
        <v>530</v>
      </c>
      <c r="I190" s="30"/>
      <c r="J190" s="32">
        <f>J191</f>
        <v>126.4</v>
      </c>
      <c r="K190" s="75">
        <f t="shared" si="52"/>
        <v>-656.4</v>
      </c>
      <c r="L190" s="30">
        <f t="shared" si="83"/>
        <v>-530</v>
      </c>
      <c r="M190" s="30">
        <f t="shared" si="83"/>
        <v>0</v>
      </c>
      <c r="N190" s="31">
        <f t="shared" si="83"/>
        <v>-126.4</v>
      </c>
      <c r="O190" s="29">
        <f t="shared" si="87"/>
        <v>0</v>
      </c>
      <c r="P190" s="30">
        <f t="shared" si="84"/>
        <v>0</v>
      </c>
      <c r="Q190" s="30">
        <f t="shared" si="85"/>
        <v>0</v>
      </c>
      <c r="R190" s="32">
        <f t="shared" si="85"/>
        <v>0</v>
      </c>
      <c r="S190" s="33"/>
      <c r="T190" s="30"/>
      <c r="U190" s="30"/>
      <c r="V190" s="30"/>
      <c r="W190" s="34"/>
      <c r="X190" s="59">
        <f t="shared" si="77"/>
        <v>0</v>
      </c>
      <c r="Y190" s="63">
        <f t="shared" si="78"/>
        <v>0</v>
      </c>
      <c r="Z190" s="63">
        <f t="shared" si="79"/>
        <v>0</v>
      </c>
      <c r="AA190" s="63">
        <f t="shared" si="80"/>
        <v>0</v>
      </c>
      <c r="AB190" s="35"/>
      <c r="AC190" s="58">
        <f t="shared" si="72"/>
        <v>0</v>
      </c>
      <c r="AD190" s="30"/>
      <c r="AE190" s="30"/>
      <c r="AF190" s="30"/>
      <c r="AG190" s="31"/>
      <c r="AH190" s="29">
        <f t="shared" si="73"/>
        <v>0</v>
      </c>
      <c r="AI190" s="30">
        <f t="shared" si="74"/>
        <v>0</v>
      </c>
      <c r="AJ190" s="30">
        <f t="shared" si="74"/>
        <v>0</v>
      </c>
      <c r="AK190" s="30">
        <f t="shared" si="74"/>
        <v>0</v>
      </c>
      <c r="AL190" s="31">
        <f t="shared" si="64"/>
        <v>0</v>
      </c>
      <c r="AM190" s="60">
        <f t="shared" si="65"/>
        <v>0</v>
      </c>
      <c r="AN190" s="30"/>
      <c r="AO190" s="30"/>
      <c r="AP190" s="30"/>
      <c r="AQ190" s="32"/>
      <c r="AR190" s="60">
        <f t="shared" si="66"/>
        <v>0</v>
      </c>
      <c r="AS190" s="61">
        <f t="shared" si="67"/>
        <v>0</v>
      </c>
      <c r="AT190" s="61">
        <f t="shared" si="68"/>
        <v>0</v>
      </c>
      <c r="AU190" s="61">
        <f t="shared" si="69"/>
        <v>0</v>
      </c>
      <c r="AV190" s="62">
        <f t="shared" si="70"/>
        <v>0</v>
      </c>
      <c r="AW190" s="51"/>
      <c r="AX190" s="51" t="e">
        <f t="shared" si="71"/>
        <v>#DIV/0!</v>
      </c>
    </row>
    <row r="191" spans="1:50" ht="15.75" hidden="1">
      <c r="A191" s="73" t="s">
        <v>101</v>
      </c>
      <c r="B191" s="27">
        <v>974</v>
      </c>
      <c r="C191" s="74" t="s">
        <v>96</v>
      </c>
      <c r="D191" s="74" t="s">
        <v>98</v>
      </c>
      <c r="E191" s="74" t="s">
        <v>102</v>
      </c>
      <c r="F191" s="282"/>
      <c r="G191" s="29">
        <f t="shared" si="86"/>
        <v>656.4</v>
      </c>
      <c r="H191" s="30">
        <f>H192</f>
        <v>530</v>
      </c>
      <c r="I191" s="30"/>
      <c r="J191" s="32">
        <f>J192</f>
        <v>126.4</v>
      </c>
      <c r="K191" s="75">
        <f t="shared" si="52"/>
        <v>-656.4</v>
      </c>
      <c r="L191" s="30">
        <f t="shared" si="83"/>
        <v>-530</v>
      </c>
      <c r="M191" s="30">
        <f t="shared" si="83"/>
        <v>0</v>
      </c>
      <c r="N191" s="31">
        <f t="shared" si="83"/>
        <v>-126.4</v>
      </c>
      <c r="O191" s="29">
        <f t="shared" si="87"/>
        <v>0</v>
      </c>
      <c r="P191" s="30">
        <f t="shared" si="84"/>
        <v>0</v>
      </c>
      <c r="Q191" s="30">
        <f t="shared" si="85"/>
        <v>0</v>
      </c>
      <c r="R191" s="32">
        <f t="shared" si="85"/>
        <v>0</v>
      </c>
      <c r="S191" s="33"/>
      <c r="T191" s="30"/>
      <c r="U191" s="30"/>
      <c r="V191" s="30"/>
      <c r="W191" s="34"/>
      <c r="X191" s="59">
        <f t="shared" si="77"/>
        <v>0</v>
      </c>
      <c r="Y191" s="63">
        <f t="shared" si="78"/>
        <v>0</v>
      </c>
      <c r="Z191" s="63">
        <f t="shared" si="79"/>
        <v>0</v>
      </c>
      <c r="AA191" s="63">
        <f t="shared" si="80"/>
        <v>0</v>
      </c>
      <c r="AB191" s="35"/>
      <c r="AC191" s="58">
        <f t="shared" si="72"/>
        <v>0</v>
      </c>
      <c r="AD191" s="30"/>
      <c r="AE191" s="30"/>
      <c r="AF191" s="30"/>
      <c r="AG191" s="31"/>
      <c r="AH191" s="29">
        <f t="shared" si="73"/>
        <v>0</v>
      </c>
      <c r="AI191" s="30">
        <f t="shared" si="74"/>
        <v>0</v>
      </c>
      <c r="AJ191" s="30">
        <f t="shared" si="74"/>
        <v>0</v>
      </c>
      <c r="AK191" s="30">
        <f t="shared" si="74"/>
        <v>0</v>
      </c>
      <c r="AL191" s="31">
        <f t="shared" si="64"/>
        <v>0</v>
      </c>
      <c r="AM191" s="60">
        <f t="shared" si="65"/>
        <v>0</v>
      </c>
      <c r="AN191" s="30"/>
      <c r="AO191" s="30"/>
      <c r="AP191" s="30"/>
      <c r="AQ191" s="32"/>
      <c r="AR191" s="60">
        <f t="shared" si="66"/>
        <v>0</v>
      </c>
      <c r="AS191" s="61">
        <f t="shared" si="67"/>
        <v>0</v>
      </c>
      <c r="AT191" s="61">
        <f t="shared" si="68"/>
        <v>0</v>
      </c>
      <c r="AU191" s="61">
        <f t="shared" si="69"/>
        <v>0</v>
      </c>
      <c r="AV191" s="62">
        <f t="shared" si="70"/>
        <v>0</v>
      </c>
      <c r="AW191" s="51"/>
      <c r="AX191" s="51" t="e">
        <f t="shared" si="71"/>
        <v>#DIV/0!</v>
      </c>
    </row>
    <row r="192" spans="1:50" ht="30.75" hidden="1">
      <c r="A192" s="73" t="s">
        <v>103</v>
      </c>
      <c r="B192" s="27">
        <v>974</v>
      </c>
      <c r="C192" s="74" t="s">
        <v>96</v>
      </c>
      <c r="D192" s="74" t="s">
        <v>98</v>
      </c>
      <c r="E192" s="74" t="s">
        <v>102</v>
      </c>
      <c r="F192" s="282" t="s">
        <v>104</v>
      </c>
      <c r="G192" s="29">
        <f t="shared" si="86"/>
        <v>656.4</v>
      </c>
      <c r="H192" s="30">
        <v>530</v>
      </c>
      <c r="I192" s="30"/>
      <c r="J192" s="32">
        <v>126.4</v>
      </c>
      <c r="K192" s="75">
        <f t="shared" si="52"/>
        <v>-656.4</v>
      </c>
      <c r="L192" s="30">
        <v>-530</v>
      </c>
      <c r="M192" s="30"/>
      <c r="N192" s="31">
        <v>-126.4</v>
      </c>
      <c r="O192" s="29">
        <f t="shared" si="87"/>
        <v>0</v>
      </c>
      <c r="P192" s="30">
        <f t="shared" si="84"/>
        <v>0</v>
      </c>
      <c r="Q192" s="30">
        <f t="shared" si="85"/>
        <v>0</v>
      </c>
      <c r="R192" s="32">
        <f t="shared" si="85"/>
        <v>0</v>
      </c>
      <c r="S192" s="33"/>
      <c r="T192" s="30"/>
      <c r="U192" s="30"/>
      <c r="V192" s="30"/>
      <c r="W192" s="34"/>
      <c r="X192" s="59">
        <f t="shared" si="77"/>
        <v>0</v>
      </c>
      <c r="Y192" s="63">
        <f t="shared" si="78"/>
        <v>0</v>
      </c>
      <c r="Z192" s="63">
        <f t="shared" si="79"/>
        <v>0</v>
      </c>
      <c r="AA192" s="63">
        <f t="shared" si="80"/>
        <v>0</v>
      </c>
      <c r="AB192" s="35"/>
      <c r="AC192" s="58">
        <f t="shared" si="72"/>
        <v>0</v>
      </c>
      <c r="AD192" s="30"/>
      <c r="AE192" s="30"/>
      <c r="AF192" s="30"/>
      <c r="AG192" s="31"/>
      <c r="AH192" s="29">
        <f t="shared" si="73"/>
        <v>0</v>
      </c>
      <c r="AI192" s="30">
        <f t="shared" si="74"/>
        <v>0</v>
      </c>
      <c r="AJ192" s="30">
        <f t="shared" si="74"/>
        <v>0</v>
      </c>
      <c r="AK192" s="30">
        <f t="shared" si="74"/>
        <v>0</v>
      </c>
      <c r="AL192" s="31">
        <f t="shared" si="64"/>
        <v>0</v>
      </c>
      <c r="AM192" s="60">
        <f t="shared" si="65"/>
        <v>0</v>
      </c>
      <c r="AN192" s="30"/>
      <c r="AO192" s="30"/>
      <c r="AP192" s="30"/>
      <c r="AQ192" s="32"/>
      <c r="AR192" s="60">
        <f t="shared" si="66"/>
        <v>0</v>
      </c>
      <c r="AS192" s="61">
        <f t="shared" si="67"/>
        <v>0</v>
      </c>
      <c r="AT192" s="61">
        <f t="shared" si="68"/>
        <v>0</v>
      </c>
      <c r="AU192" s="61">
        <f t="shared" si="69"/>
        <v>0</v>
      </c>
      <c r="AV192" s="62">
        <f t="shared" si="70"/>
        <v>0</v>
      </c>
      <c r="AW192" s="51"/>
      <c r="AX192" s="51" t="e">
        <f t="shared" si="71"/>
        <v>#DIV/0!</v>
      </c>
    </row>
    <row r="193" spans="1:50" ht="15.75">
      <c r="A193" s="70" t="s">
        <v>198</v>
      </c>
      <c r="B193" s="12">
        <v>974</v>
      </c>
      <c r="C193" s="71" t="s">
        <v>199</v>
      </c>
      <c r="D193" s="71"/>
      <c r="E193" s="71"/>
      <c r="F193" s="281"/>
      <c r="G193" s="58">
        <f t="shared" si="86"/>
        <v>109257.70000000001</v>
      </c>
      <c r="H193" s="63">
        <f>H194+H198+H215</f>
        <v>41073.9</v>
      </c>
      <c r="I193" s="63">
        <f>I194+I198+I215</f>
        <v>4612</v>
      </c>
      <c r="J193" s="65">
        <f>J198</f>
        <v>63571.8</v>
      </c>
      <c r="K193" s="58">
        <f t="shared" si="52"/>
        <v>5578.1</v>
      </c>
      <c r="L193" s="65">
        <f>L194+L198+L215</f>
        <v>1764.6</v>
      </c>
      <c r="M193" s="65">
        <f>M194+M198+M215</f>
        <v>0</v>
      </c>
      <c r="N193" s="65">
        <f>N194+N198+N215</f>
        <v>3813.5</v>
      </c>
      <c r="O193" s="58">
        <f t="shared" si="87"/>
        <v>114835.8</v>
      </c>
      <c r="P193" s="63">
        <f t="shared" si="84"/>
        <v>42838.5</v>
      </c>
      <c r="Q193" s="63">
        <f t="shared" si="85"/>
        <v>4612</v>
      </c>
      <c r="R193" s="65">
        <f t="shared" si="85"/>
        <v>67385.3</v>
      </c>
      <c r="S193" s="72">
        <f aca="true" t="shared" si="88" ref="S193:S206">SUM(T193:W193)</f>
        <v>4908.93</v>
      </c>
      <c r="T193" s="63">
        <f>T194+T198+T215</f>
        <v>258</v>
      </c>
      <c r="U193" s="63">
        <f>U194+U198+U215+U211</f>
        <v>1645.6299999999999</v>
      </c>
      <c r="V193" s="63">
        <f>V194+V198+V215</f>
        <v>3005.3</v>
      </c>
      <c r="W193" s="63">
        <f>W194+W198+W215</f>
        <v>0</v>
      </c>
      <c r="X193" s="59">
        <f t="shared" si="77"/>
        <v>119744.73000000001</v>
      </c>
      <c r="Y193" s="63">
        <f t="shared" si="78"/>
        <v>43096.5</v>
      </c>
      <c r="Z193" s="63">
        <f t="shared" si="79"/>
        <v>6257.63</v>
      </c>
      <c r="AA193" s="63">
        <f t="shared" si="80"/>
        <v>70390.6</v>
      </c>
      <c r="AB193" s="35"/>
      <c r="AC193" s="58">
        <f t="shared" si="72"/>
        <v>4709.985</v>
      </c>
      <c r="AD193" s="63">
        <f>AD194+AD198+AD211+AD215</f>
        <v>2620.2999999999997</v>
      </c>
      <c r="AE193" s="63">
        <f>AE194+AE198+AE211+AE215</f>
        <v>189.68499999999997</v>
      </c>
      <c r="AF193" s="63">
        <f>AF194+AF198+AF211+AF215</f>
        <v>1100</v>
      </c>
      <c r="AG193" s="64">
        <f>AG194+AG198+AG211+AG215</f>
        <v>800</v>
      </c>
      <c r="AH193" s="58">
        <f t="shared" si="73"/>
        <v>124454.71500000001</v>
      </c>
      <c r="AI193" s="63">
        <f t="shared" si="74"/>
        <v>45716.8</v>
      </c>
      <c r="AJ193" s="63">
        <f t="shared" si="74"/>
        <v>6447.3150000000005</v>
      </c>
      <c r="AK193" s="63">
        <f t="shared" si="74"/>
        <v>71490.6</v>
      </c>
      <c r="AL193" s="64">
        <f t="shared" si="64"/>
        <v>800</v>
      </c>
      <c r="AM193" s="60">
        <f t="shared" si="65"/>
        <v>0</v>
      </c>
      <c r="AN193" s="30"/>
      <c r="AO193" s="30"/>
      <c r="AP193" s="30"/>
      <c r="AQ193" s="32"/>
      <c r="AR193" s="60">
        <f t="shared" si="66"/>
        <v>124454.71500000001</v>
      </c>
      <c r="AS193" s="68">
        <f t="shared" si="67"/>
        <v>45716.8</v>
      </c>
      <c r="AT193" s="68">
        <f t="shared" si="68"/>
        <v>6447.3150000000005</v>
      </c>
      <c r="AU193" s="68">
        <f t="shared" si="69"/>
        <v>71490.6</v>
      </c>
      <c r="AV193" s="69">
        <f t="shared" si="70"/>
        <v>800</v>
      </c>
      <c r="AW193" s="300">
        <f>AW194+AW198+AW211+AW215</f>
        <v>122102.90000000001</v>
      </c>
      <c r="AX193" s="155">
        <f t="shared" si="71"/>
        <v>98.11030461963614</v>
      </c>
    </row>
    <row r="194" spans="1:50" ht="15.75">
      <c r="A194" s="70" t="s">
        <v>200</v>
      </c>
      <c r="B194" s="12">
        <v>974</v>
      </c>
      <c r="C194" s="71" t="s">
        <v>199</v>
      </c>
      <c r="D194" s="71" t="s">
        <v>96</v>
      </c>
      <c r="E194" s="71"/>
      <c r="F194" s="281"/>
      <c r="G194" s="58">
        <f t="shared" si="86"/>
        <v>23121.6</v>
      </c>
      <c r="H194" s="63">
        <f aca="true" t="shared" si="89" ref="H194:I196">H195</f>
        <v>20440</v>
      </c>
      <c r="I194" s="63">
        <f t="shared" si="89"/>
        <v>2681.6</v>
      </c>
      <c r="J194" s="65"/>
      <c r="K194" s="58">
        <f t="shared" si="52"/>
        <v>502.2</v>
      </c>
      <c r="L194" s="63">
        <f>L195</f>
        <v>502.2</v>
      </c>
      <c r="M194" s="63"/>
      <c r="N194" s="64"/>
      <c r="O194" s="58">
        <f t="shared" si="87"/>
        <v>23623.8</v>
      </c>
      <c r="P194" s="63">
        <f t="shared" si="84"/>
        <v>20942.2</v>
      </c>
      <c r="Q194" s="63">
        <f t="shared" si="85"/>
        <v>2681.6</v>
      </c>
      <c r="R194" s="65">
        <f t="shared" si="85"/>
        <v>0</v>
      </c>
      <c r="S194" s="72">
        <f t="shared" si="88"/>
        <v>160</v>
      </c>
      <c r="T194" s="63">
        <f>T195</f>
        <v>160</v>
      </c>
      <c r="U194" s="63"/>
      <c r="V194" s="63"/>
      <c r="W194" s="67"/>
      <c r="X194" s="59">
        <f t="shared" si="77"/>
        <v>23783.8</v>
      </c>
      <c r="Y194" s="63">
        <f t="shared" si="78"/>
        <v>21102.2</v>
      </c>
      <c r="Z194" s="63">
        <f t="shared" si="79"/>
        <v>2681.6</v>
      </c>
      <c r="AA194" s="63">
        <f t="shared" si="80"/>
        <v>0</v>
      </c>
      <c r="AB194" s="35"/>
      <c r="AC194" s="58">
        <f t="shared" si="72"/>
        <v>1168.917</v>
      </c>
      <c r="AD194" s="63">
        <f aca="true" t="shared" si="90" ref="AD194:AG196">AD195</f>
        <v>1063.877</v>
      </c>
      <c r="AE194" s="63">
        <f t="shared" si="90"/>
        <v>69.24</v>
      </c>
      <c r="AF194" s="63">
        <f t="shared" si="90"/>
        <v>0</v>
      </c>
      <c r="AG194" s="64">
        <f t="shared" si="90"/>
        <v>35.8</v>
      </c>
      <c r="AH194" s="58">
        <f t="shared" si="73"/>
        <v>24952.717</v>
      </c>
      <c r="AI194" s="63">
        <f t="shared" si="74"/>
        <v>22166.077</v>
      </c>
      <c r="AJ194" s="63">
        <f t="shared" si="74"/>
        <v>2750.8399999999997</v>
      </c>
      <c r="AK194" s="63">
        <f t="shared" si="74"/>
        <v>0</v>
      </c>
      <c r="AL194" s="64">
        <f t="shared" si="64"/>
        <v>35.8</v>
      </c>
      <c r="AM194" s="60">
        <f t="shared" si="65"/>
        <v>-22.349</v>
      </c>
      <c r="AN194" s="30"/>
      <c r="AO194" s="30">
        <f>AO195</f>
        <v>-22.349</v>
      </c>
      <c r="AP194" s="30"/>
      <c r="AQ194" s="32"/>
      <c r="AR194" s="60">
        <f t="shared" si="66"/>
        <v>24930.368</v>
      </c>
      <c r="AS194" s="68">
        <f t="shared" si="67"/>
        <v>22166.077</v>
      </c>
      <c r="AT194" s="68">
        <f t="shared" si="68"/>
        <v>2728.4909999999995</v>
      </c>
      <c r="AU194" s="68">
        <f t="shared" si="69"/>
        <v>0</v>
      </c>
      <c r="AV194" s="69">
        <f t="shared" si="70"/>
        <v>35.8</v>
      </c>
      <c r="AW194" s="300">
        <f>AW195</f>
        <v>24519.3</v>
      </c>
      <c r="AX194" s="155">
        <f t="shared" si="71"/>
        <v>98.3511354505477</v>
      </c>
    </row>
    <row r="195" spans="1:50" ht="15.75">
      <c r="A195" s="73" t="s">
        <v>201</v>
      </c>
      <c r="B195" s="27">
        <v>974</v>
      </c>
      <c r="C195" s="74" t="s">
        <v>199</v>
      </c>
      <c r="D195" s="74" t="s">
        <v>96</v>
      </c>
      <c r="E195" s="74" t="s">
        <v>202</v>
      </c>
      <c r="F195" s="282"/>
      <c r="G195" s="29">
        <f t="shared" si="86"/>
        <v>23121.6</v>
      </c>
      <c r="H195" s="30">
        <f t="shared" si="89"/>
        <v>20440</v>
      </c>
      <c r="I195" s="30">
        <f t="shared" si="89"/>
        <v>2681.6</v>
      </c>
      <c r="J195" s="32"/>
      <c r="K195" s="75">
        <f aca="true" t="shared" si="91" ref="K195:K268">SUM(L195:N195)</f>
        <v>502.2</v>
      </c>
      <c r="L195" s="30">
        <f>L196</f>
        <v>502.2</v>
      </c>
      <c r="M195" s="30"/>
      <c r="N195" s="31"/>
      <c r="O195" s="29">
        <f t="shared" si="87"/>
        <v>23623.8</v>
      </c>
      <c r="P195" s="30">
        <f t="shared" si="84"/>
        <v>20942.2</v>
      </c>
      <c r="Q195" s="30">
        <f t="shared" si="85"/>
        <v>2681.6</v>
      </c>
      <c r="R195" s="32">
        <f t="shared" si="85"/>
        <v>0</v>
      </c>
      <c r="S195" s="33">
        <f t="shared" si="88"/>
        <v>160</v>
      </c>
      <c r="T195" s="30">
        <f>T196</f>
        <v>160</v>
      </c>
      <c r="U195" s="30"/>
      <c r="V195" s="30"/>
      <c r="W195" s="34"/>
      <c r="X195" s="76">
        <f t="shared" si="77"/>
        <v>23783.8</v>
      </c>
      <c r="Y195" s="8">
        <f t="shared" si="78"/>
        <v>21102.2</v>
      </c>
      <c r="Z195" s="8">
        <f t="shared" si="79"/>
        <v>2681.6</v>
      </c>
      <c r="AA195" s="8">
        <f t="shared" si="80"/>
        <v>0</v>
      </c>
      <c r="AB195" s="77"/>
      <c r="AC195" s="58">
        <f t="shared" si="72"/>
        <v>1168.917</v>
      </c>
      <c r="AD195" s="30">
        <f t="shared" si="90"/>
        <v>1063.877</v>
      </c>
      <c r="AE195" s="30">
        <f t="shared" si="90"/>
        <v>69.24</v>
      </c>
      <c r="AF195" s="30">
        <f t="shared" si="90"/>
        <v>0</v>
      </c>
      <c r="AG195" s="31">
        <f t="shared" si="90"/>
        <v>35.8</v>
      </c>
      <c r="AH195" s="29">
        <f t="shared" si="73"/>
        <v>24952.717</v>
      </c>
      <c r="AI195" s="30">
        <f t="shared" si="74"/>
        <v>22166.077</v>
      </c>
      <c r="AJ195" s="30">
        <f t="shared" si="74"/>
        <v>2750.8399999999997</v>
      </c>
      <c r="AK195" s="30">
        <f t="shared" si="74"/>
        <v>0</v>
      </c>
      <c r="AL195" s="31">
        <f t="shared" si="64"/>
        <v>35.8</v>
      </c>
      <c r="AM195" s="60">
        <f t="shared" si="65"/>
        <v>-22.349</v>
      </c>
      <c r="AN195" s="30"/>
      <c r="AO195" s="30">
        <f>AO196</f>
        <v>-22.349</v>
      </c>
      <c r="AP195" s="30"/>
      <c r="AQ195" s="32"/>
      <c r="AR195" s="60">
        <f t="shared" si="66"/>
        <v>24930.368</v>
      </c>
      <c r="AS195" s="61">
        <f t="shared" si="67"/>
        <v>22166.077</v>
      </c>
      <c r="AT195" s="61">
        <f t="shared" si="68"/>
        <v>2728.4909999999995</v>
      </c>
      <c r="AU195" s="61">
        <f t="shared" si="69"/>
        <v>0</v>
      </c>
      <c r="AV195" s="62">
        <f t="shared" si="70"/>
        <v>35.8</v>
      </c>
      <c r="AW195" s="301">
        <f>AW196</f>
        <v>24519.3</v>
      </c>
      <c r="AX195" s="51">
        <f t="shared" si="71"/>
        <v>98.3511354505477</v>
      </c>
    </row>
    <row r="196" spans="1:50" ht="38.25" customHeight="1">
      <c r="A196" s="73" t="s">
        <v>203</v>
      </c>
      <c r="B196" s="27">
        <v>974</v>
      </c>
      <c r="C196" s="74" t="s">
        <v>199</v>
      </c>
      <c r="D196" s="74" t="s">
        <v>96</v>
      </c>
      <c r="E196" s="74" t="s">
        <v>204</v>
      </c>
      <c r="F196" s="282"/>
      <c r="G196" s="29">
        <f t="shared" si="86"/>
        <v>23121.6</v>
      </c>
      <c r="H196" s="30">
        <f t="shared" si="89"/>
        <v>20440</v>
      </c>
      <c r="I196" s="30">
        <f t="shared" si="89"/>
        <v>2681.6</v>
      </c>
      <c r="J196" s="32"/>
      <c r="K196" s="75">
        <f t="shared" si="91"/>
        <v>502.2</v>
      </c>
      <c r="L196" s="30">
        <f>L197</f>
        <v>502.2</v>
      </c>
      <c r="M196" s="30"/>
      <c r="N196" s="31"/>
      <c r="O196" s="29">
        <f t="shared" si="87"/>
        <v>23623.8</v>
      </c>
      <c r="P196" s="30">
        <f t="shared" si="84"/>
        <v>20942.2</v>
      </c>
      <c r="Q196" s="30">
        <f t="shared" si="85"/>
        <v>2681.6</v>
      </c>
      <c r="R196" s="32">
        <f t="shared" si="85"/>
        <v>0</v>
      </c>
      <c r="S196" s="33">
        <f t="shared" si="88"/>
        <v>160</v>
      </c>
      <c r="T196" s="30">
        <f>T197</f>
        <v>160</v>
      </c>
      <c r="U196" s="30"/>
      <c r="V196" s="30"/>
      <c r="W196" s="34"/>
      <c r="X196" s="76">
        <f t="shared" si="77"/>
        <v>23783.8</v>
      </c>
      <c r="Y196" s="8">
        <f t="shared" si="78"/>
        <v>21102.2</v>
      </c>
      <c r="Z196" s="8">
        <f t="shared" si="79"/>
        <v>2681.6</v>
      </c>
      <c r="AA196" s="8">
        <f t="shared" si="80"/>
        <v>0</v>
      </c>
      <c r="AB196" s="77"/>
      <c r="AC196" s="58">
        <f t="shared" si="72"/>
        <v>1168.917</v>
      </c>
      <c r="AD196" s="30">
        <f t="shared" si="90"/>
        <v>1063.877</v>
      </c>
      <c r="AE196" s="30">
        <f t="shared" si="90"/>
        <v>69.24</v>
      </c>
      <c r="AF196" s="30">
        <f t="shared" si="90"/>
        <v>0</v>
      </c>
      <c r="AG196" s="31">
        <f t="shared" si="90"/>
        <v>35.8</v>
      </c>
      <c r="AH196" s="29">
        <f t="shared" si="73"/>
        <v>24952.717</v>
      </c>
      <c r="AI196" s="30">
        <f t="shared" si="74"/>
        <v>22166.077</v>
      </c>
      <c r="AJ196" s="30">
        <f t="shared" si="74"/>
        <v>2750.8399999999997</v>
      </c>
      <c r="AK196" s="30">
        <f t="shared" si="74"/>
        <v>0</v>
      </c>
      <c r="AL196" s="31">
        <f t="shared" si="64"/>
        <v>35.8</v>
      </c>
      <c r="AM196" s="60">
        <f t="shared" si="65"/>
        <v>-22.349</v>
      </c>
      <c r="AN196" s="30"/>
      <c r="AO196" s="30">
        <f>AO197</f>
        <v>-22.349</v>
      </c>
      <c r="AP196" s="30"/>
      <c r="AQ196" s="32"/>
      <c r="AR196" s="60">
        <f t="shared" si="66"/>
        <v>24930.368</v>
      </c>
      <c r="AS196" s="61">
        <f t="shared" si="67"/>
        <v>22166.077</v>
      </c>
      <c r="AT196" s="61">
        <f t="shared" si="68"/>
        <v>2728.4909999999995</v>
      </c>
      <c r="AU196" s="61">
        <f t="shared" si="69"/>
        <v>0</v>
      </c>
      <c r="AV196" s="62">
        <f t="shared" si="70"/>
        <v>35.8</v>
      </c>
      <c r="AW196" s="301">
        <f>AW197</f>
        <v>24519.3</v>
      </c>
      <c r="AX196" s="51">
        <f t="shared" si="71"/>
        <v>98.3511354505477</v>
      </c>
    </row>
    <row r="197" spans="1:50" ht="30.75">
      <c r="A197" s="73" t="s">
        <v>170</v>
      </c>
      <c r="B197" s="27">
        <v>974</v>
      </c>
      <c r="C197" s="74" t="s">
        <v>199</v>
      </c>
      <c r="D197" s="74" t="s">
        <v>96</v>
      </c>
      <c r="E197" s="74" t="s">
        <v>204</v>
      </c>
      <c r="F197" s="282" t="s">
        <v>131</v>
      </c>
      <c r="G197" s="29">
        <f t="shared" si="86"/>
        <v>23121.6</v>
      </c>
      <c r="H197" s="30">
        <v>20440</v>
      </c>
      <c r="I197" s="30">
        <v>2681.6</v>
      </c>
      <c r="J197" s="32"/>
      <c r="K197" s="75">
        <f t="shared" si="91"/>
        <v>502.2</v>
      </c>
      <c r="L197" s="30">
        <v>502.2</v>
      </c>
      <c r="M197" s="30"/>
      <c r="N197" s="31"/>
      <c r="O197" s="29">
        <f t="shared" si="87"/>
        <v>23623.8</v>
      </c>
      <c r="P197" s="30">
        <f t="shared" si="84"/>
        <v>20942.2</v>
      </c>
      <c r="Q197" s="30">
        <f t="shared" si="85"/>
        <v>2681.6</v>
      </c>
      <c r="R197" s="32">
        <f t="shared" si="85"/>
        <v>0</v>
      </c>
      <c r="S197" s="33">
        <f t="shared" si="88"/>
        <v>160</v>
      </c>
      <c r="T197" s="30">
        <v>160</v>
      </c>
      <c r="U197" s="30"/>
      <c r="V197" s="30"/>
      <c r="W197" s="34"/>
      <c r="X197" s="76">
        <f t="shared" si="77"/>
        <v>23783.8</v>
      </c>
      <c r="Y197" s="8">
        <f t="shared" si="78"/>
        <v>21102.2</v>
      </c>
      <c r="Z197" s="8">
        <f t="shared" si="79"/>
        <v>2681.6</v>
      </c>
      <c r="AA197" s="8">
        <f t="shared" si="80"/>
        <v>0</v>
      </c>
      <c r="AB197" s="77"/>
      <c r="AC197" s="58">
        <f t="shared" si="72"/>
        <v>1168.917</v>
      </c>
      <c r="AD197" s="30">
        <f>прил1!AC134</f>
        <v>1063.877</v>
      </c>
      <c r="AE197" s="30">
        <f>прил1!AD134</f>
        <v>69.24</v>
      </c>
      <c r="AF197" s="30">
        <f>прил1!AE134</f>
        <v>0</v>
      </c>
      <c r="AG197" s="31">
        <f>прил1!AF134</f>
        <v>35.8</v>
      </c>
      <c r="AH197" s="29">
        <f t="shared" si="73"/>
        <v>24952.717</v>
      </c>
      <c r="AI197" s="30">
        <f t="shared" si="74"/>
        <v>22166.077</v>
      </c>
      <c r="AJ197" s="30">
        <f t="shared" si="74"/>
        <v>2750.8399999999997</v>
      </c>
      <c r="AK197" s="30">
        <f t="shared" si="74"/>
        <v>0</v>
      </c>
      <c r="AL197" s="31">
        <f t="shared" si="64"/>
        <v>35.8</v>
      </c>
      <c r="AM197" s="60">
        <f t="shared" si="65"/>
        <v>-22.349</v>
      </c>
      <c r="AN197" s="30"/>
      <c r="AO197" s="30">
        <v>-22.349</v>
      </c>
      <c r="AP197" s="30"/>
      <c r="AQ197" s="32"/>
      <c r="AR197" s="60">
        <f t="shared" si="66"/>
        <v>24930.368</v>
      </c>
      <c r="AS197" s="61">
        <f t="shared" si="67"/>
        <v>22166.077</v>
      </c>
      <c r="AT197" s="61">
        <f t="shared" si="68"/>
        <v>2728.4909999999995</v>
      </c>
      <c r="AU197" s="61">
        <f t="shared" si="69"/>
        <v>0</v>
      </c>
      <c r="AV197" s="62">
        <f t="shared" si="70"/>
        <v>35.8</v>
      </c>
      <c r="AW197" s="301">
        <f>прил1!AV134</f>
        <v>24519.3</v>
      </c>
      <c r="AX197" s="51">
        <f t="shared" si="71"/>
        <v>98.3511354505477</v>
      </c>
    </row>
    <row r="198" spans="1:50" ht="15.75">
      <c r="A198" s="70" t="s">
        <v>205</v>
      </c>
      <c r="B198" s="12">
        <v>974</v>
      </c>
      <c r="C198" s="71" t="s">
        <v>199</v>
      </c>
      <c r="D198" s="71" t="s">
        <v>146</v>
      </c>
      <c r="E198" s="71"/>
      <c r="F198" s="281"/>
      <c r="G198" s="58">
        <f t="shared" si="86"/>
        <v>82414.3</v>
      </c>
      <c r="H198" s="63">
        <f>H199+H202+H205</f>
        <v>16912.1</v>
      </c>
      <c r="I198" s="63">
        <f>I199+I202+I205</f>
        <v>1930.3999999999999</v>
      </c>
      <c r="J198" s="65">
        <f>J199+J205</f>
        <v>63571.8</v>
      </c>
      <c r="K198" s="58">
        <f t="shared" si="91"/>
        <v>3990.1</v>
      </c>
      <c r="L198" s="65">
        <f>L199+L202+L205</f>
        <v>303</v>
      </c>
      <c r="M198" s="65">
        <f>M199+M205</f>
        <v>0</v>
      </c>
      <c r="N198" s="64">
        <f>N199+N205</f>
        <v>3687.1</v>
      </c>
      <c r="O198" s="58">
        <f t="shared" si="87"/>
        <v>86404.40000000001</v>
      </c>
      <c r="P198" s="63">
        <f t="shared" si="84"/>
        <v>17215.1</v>
      </c>
      <c r="Q198" s="63">
        <f t="shared" si="85"/>
        <v>1930.3999999999999</v>
      </c>
      <c r="R198" s="65">
        <f t="shared" si="85"/>
        <v>67258.90000000001</v>
      </c>
      <c r="S198" s="72">
        <f t="shared" si="88"/>
        <v>3111.83</v>
      </c>
      <c r="T198" s="63">
        <f aca="true" t="shared" si="92" ref="T198:U200">T199</f>
        <v>70</v>
      </c>
      <c r="U198" s="63">
        <f t="shared" si="92"/>
        <v>41.83</v>
      </c>
      <c r="V198" s="63">
        <f>V209</f>
        <v>3000</v>
      </c>
      <c r="W198" s="67"/>
      <c r="X198" s="59">
        <f t="shared" si="77"/>
        <v>89516.23000000001</v>
      </c>
      <c r="Y198" s="63">
        <f t="shared" si="78"/>
        <v>17285.1</v>
      </c>
      <c r="Z198" s="63">
        <f t="shared" si="79"/>
        <v>1972.2299999999998</v>
      </c>
      <c r="AA198" s="63">
        <f t="shared" si="80"/>
        <v>70258.90000000001</v>
      </c>
      <c r="AB198" s="35"/>
      <c r="AC198" s="58">
        <f t="shared" si="72"/>
        <v>2544.1580000000004</v>
      </c>
      <c r="AD198" s="63">
        <f>AD199+AD202+AD205+AD207+AD209</f>
        <v>1492.443</v>
      </c>
      <c r="AE198" s="63">
        <f>AE199+AE202+AE205+AE207+AE209</f>
        <v>187.515</v>
      </c>
      <c r="AF198" s="63">
        <f>AF199+AF202+AF205+AF207+AF209</f>
        <v>100</v>
      </c>
      <c r="AG198" s="64">
        <f>AG199+AG202+AG205+AG207+AG209</f>
        <v>764.2</v>
      </c>
      <c r="AH198" s="58">
        <f t="shared" si="73"/>
        <v>92060.388</v>
      </c>
      <c r="AI198" s="63">
        <f t="shared" si="74"/>
        <v>18777.542999999998</v>
      </c>
      <c r="AJ198" s="63">
        <f t="shared" si="74"/>
        <v>2159.745</v>
      </c>
      <c r="AK198" s="63">
        <f t="shared" si="74"/>
        <v>70358.90000000001</v>
      </c>
      <c r="AL198" s="64">
        <f t="shared" si="64"/>
        <v>764.2</v>
      </c>
      <c r="AM198" s="60">
        <f t="shared" si="65"/>
        <v>-40.709</v>
      </c>
      <c r="AN198" s="30"/>
      <c r="AO198" s="30">
        <f>AO199</f>
        <v>-40.709</v>
      </c>
      <c r="AP198" s="30"/>
      <c r="AQ198" s="32"/>
      <c r="AR198" s="60">
        <f t="shared" si="66"/>
        <v>92019.679</v>
      </c>
      <c r="AS198" s="68">
        <f t="shared" si="67"/>
        <v>18777.542999999998</v>
      </c>
      <c r="AT198" s="68">
        <f t="shared" si="68"/>
        <v>2119.036</v>
      </c>
      <c r="AU198" s="68">
        <f t="shared" si="69"/>
        <v>70358.90000000001</v>
      </c>
      <c r="AV198" s="69">
        <f t="shared" si="70"/>
        <v>764.2</v>
      </c>
      <c r="AW198" s="300">
        <f>AW199+AW202+AW205+AW207+AW209</f>
        <v>90334</v>
      </c>
      <c r="AX198" s="155">
        <f t="shared" si="71"/>
        <v>98.16813205792643</v>
      </c>
    </row>
    <row r="199" spans="1:50" ht="38.25" customHeight="1">
      <c r="A199" s="73" t="s">
        <v>55</v>
      </c>
      <c r="B199" s="27">
        <v>974</v>
      </c>
      <c r="C199" s="74" t="s">
        <v>199</v>
      </c>
      <c r="D199" s="74" t="s">
        <v>146</v>
      </c>
      <c r="E199" s="74" t="s">
        <v>206</v>
      </c>
      <c r="F199" s="282"/>
      <c r="G199" s="29">
        <f t="shared" si="86"/>
        <v>73919.8</v>
      </c>
      <c r="H199" s="30">
        <f aca="true" t="shared" si="93" ref="H199:J200">H200</f>
        <v>11666.3</v>
      </c>
      <c r="I199" s="30">
        <f t="shared" si="93"/>
        <v>1587.1</v>
      </c>
      <c r="J199" s="32">
        <f t="shared" si="93"/>
        <v>60666.4</v>
      </c>
      <c r="K199" s="75">
        <f t="shared" si="91"/>
        <v>3642.2999999999997</v>
      </c>
      <c r="L199" s="30">
        <f>L200</f>
        <v>43.2</v>
      </c>
      <c r="M199" s="30"/>
      <c r="N199" s="31">
        <f>N200</f>
        <v>3599.1</v>
      </c>
      <c r="O199" s="29">
        <f t="shared" si="87"/>
        <v>77562.1</v>
      </c>
      <c r="P199" s="30">
        <f t="shared" si="84"/>
        <v>11709.5</v>
      </c>
      <c r="Q199" s="30">
        <f t="shared" si="85"/>
        <v>1587.1</v>
      </c>
      <c r="R199" s="32">
        <f t="shared" si="85"/>
        <v>64265.5</v>
      </c>
      <c r="S199" s="33">
        <f t="shared" si="88"/>
        <v>111.83</v>
      </c>
      <c r="T199" s="30">
        <f t="shared" si="92"/>
        <v>70</v>
      </c>
      <c r="U199" s="30">
        <f t="shared" si="92"/>
        <v>41.83</v>
      </c>
      <c r="V199" s="30"/>
      <c r="W199" s="34"/>
      <c r="X199" s="76">
        <f t="shared" si="77"/>
        <v>77673.93</v>
      </c>
      <c r="Y199" s="8">
        <f t="shared" si="78"/>
        <v>11779.5</v>
      </c>
      <c r="Z199" s="8">
        <f t="shared" si="79"/>
        <v>1628.9299999999998</v>
      </c>
      <c r="AA199" s="8">
        <f t="shared" si="80"/>
        <v>64265.5</v>
      </c>
      <c r="AB199" s="35"/>
      <c r="AC199" s="58">
        <f t="shared" si="72"/>
        <v>2396.728</v>
      </c>
      <c r="AD199" s="30">
        <f aca="true" t="shared" si="94" ref="AD199:AG200">AD200</f>
        <v>1488.708</v>
      </c>
      <c r="AE199" s="30">
        <f t="shared" si="94"/>
        <v>156.82</v>
      </c>
      <c r="AF199" s="30">
        <f t="shared" si="94"/>
        <v>0</v>
      </c>
      <c r="AG199" s="31">
        <f t="shared" si="94"/>
        <v>751.2</v>
      </c>
      <c r="AH199" s="29">
        <f t="shared" si="73"/>
        <v>80070.658</v>
      </c>
      <c r="AI199" s="30">
        <f t="shared" si="74"/>
        <v>13268.208</v>
      </c>
      <c r="AJ199" s="30">
        <f t="shared" si="74"/>
        <v>1785.7499999999998</v>
      </c>
      <c r="AK199" s="30">
        <f t="shared" si="74"/>
        <v>64265.5</v>
      </c>
      <c r="AL199" s="31">
        <f t="shared" si="64"/>
        <v>751.2</v>
      </c>
      <c r="AM199" s="60">
        <f t="shared" si="65"/>
        <v>-40.709</v>
      </c>
      <c r="AN199" s="30"/>
      <c r="AO199" s="30">
        <f>AO200</f>
        <v>-40.709</v>
      </c>
      <c r="AP199" s="30"/>
      <c r="AQ199" s="32"/>
      <c r="AR199" s="60">
        <f t="shared" si="66"/>
        <v>80029.949</v>
      </c>
      <c r="AS199" s="61">
        <f t="shared" si="67"/>
        <v>13268.208</v>
      </c>
      <c r="AT199" s="61">
        <f t="shared" si="68"/>
        <v>1745.0409999999997</v>
      </c>
      <c r="AU199" s="61">
        <f t="shared" si="69"/>
        <v>64265.5</v>
      </c>
      <c r="AV199" s="62">
        <f t="shared" si="70"/>
        <v>751.2</v>
      </c>
      <c r="AW199" s="301">
        <f>AW200</f>
        <v>79317.5</v>
      </c>
      <c r="AX199" s="51">
        <f t="shared" si="71"/>
        <v>99.10977201797293</v>
      </c>
    </row>
    <row r="200" spans="1:50" ht="36" customHeight="1">
      <c r="A200" s="73" t="s">
        <v>203</v>
      </c>
      <c r="B200" s="27">
        <v>974</v>
      </c>
      <c r="C200" s="74" t="s">
        <v>199</v>
      </c>
      <c r="D200" s="74" t="s">
        <v>146</v>
      </c>
      <c r="E200" s="74" t="s">
        <v>207</v>
      </c>
      <c r="F200" s="282"/>
      <c r="G200" s="29">
        <f t="shared" si="86"/>
        <v>73919.8</v>
      </c>
      <c r="H200" s="30">
        <f t="shared" si="93"/>
        <v>11666.3</v>
      </c>
      <c r="I200" s="30">
        <f t="shared" si="93"/>
        <v>1587.1</v>
      </c>
      <c r="J200" s="32">
        <f t="shared" si="93"/>
        <v>60666.4</v>
      </c>
      <c r="K200" s="75">
        <f t="shared" si="91"/>
        <v>3642.2999999999997</v>
      </c>
      <c r="L200" s="30">
        <f>L201</f>
        <v>43.2</v>
      </c>
      <c r="M200" s="30"/>
      <c r="N200" s="31">
        <f>N201</f>
        <v>3599.1</v>
      </c>
      <c r="O200" s="29">
        <f t="shared" si="87"/>
        <v>77562.1</v>
      </c>
      <c r="P200" s="30">
        <f t="shared" si="84"/>
        <v>11709.5</v>
      </c>
      <c r="Q200" s="30">
        <f t="shared" si="85"/>
        <v>1587.1</v>
      </c>
      <c r="R200" s="32">
        <f t="shared" si="85"/>
        <v>64265.5</v>
      </c>
      <c r="S200" s="33">
        <f t="shared" si="88"/>
        <v>111.83</v>
      </c>
      <c r="T200" s="30">
        <f t="shared" si="92"/>
        <v>70</v>
      </c>
      <c r="U200" s="30">
        <f t="shared" si="92"/>
        <v>41.83</v>
      </c>
      <c r="V200" s="30"/>
      <c r="W200" s="34"/>
      <c r="X200" s="76">
        <f t="shared" si="77"/>
        <v>77673.93</v>
      </c>
      <c r="Y200" s="8">
        <f t="shared" si="78"/>
        <v>11779.5</v>
      </c>
      <c r="Z200" s="8">
        <f t="shared" si="79"/>
        <v>1628.9299999999998</v>
      </c>
      <c r="AA200" s="8">
        <f t="shared" si="80"/>
        <v>64265.5</v>
      </c>
      <c r="AB200" s="35"/>
      <c r="AC200" s="58">
        <f t="shared" si="72"/>
        <v>2396.728</v>
      </c>
      <c r="AD200" s="30">
        <f t="shared" si="94"/>
        <v>1488.708</v>
      </c>
      <c r="AE200" s="30">
        <f t="shared" si="94"/>
        <v>156.82</v>
      </c>
      <c r="AF200" s="30">
        <f t="shared" si="94"/>
        <v>0</v>
      </c>
      <c r="AG200" s="31">
        <f t="shared" si="94"/>
        <v>751.2</v>
      </c>
      <c r="AH200" s="29">
        <f t="shared" si="73"/>
        <v>80070.658</v>
      </c>
      <c r="AI200" s="30">
        <f t="shared" si="74"/>
        <v>13268.208</v>
      </c>
      <c r="AJ200" s="30">
        <f t="shared" si="74"/>
        <v>1785.7499999999998</v>
      </c>
      <c r="AK200" s="30">
        <f t="shared" si="74"/>
        <v>64265.5</v>
      </c>
      <c r="AL200" s="31">
        <f t="shared" si="64"/>
        <v>751.2</v>
      </c>
      <c r="AM200" s="60">
        <f t="shared" si="65"/>
        <v>-40.709</v>
      </c>
      <c r="AN200" s="30"/>
      <c r="AO200" s="30">
        <f>AO201</f>
        <v>-40.709</v>
      </c>
      <c r="AP200" s="30"/>
      <c r="AQ200" s="32"/>
      <c r="AR200" s="60">
        <f t="shared" si="66"/>
        <v>80029.949</v>
      </c>
      <c r="AS200" s="61">
        <f t="shared" si="67"/>
        <v>13268.208</v>
      </c>
      <c r="AT200" s="61">
        <f t="shared" si="68"/>
        <v>1745.0409999999997</v>
      </c>
      <c r="AU200" s="61">
        <f t="shared" si="69"/>
        <v>64265.5</v>
      </c>
      <c r="AV200" s="62">
        <f t="shared" si="70"/>
        <v>751.2</v>
      </c>
      <c r="AW200" s="301">
        <f>AW201</f>
        <v>79317.5</v>
      </c>
      <c r="AX200" s="51">
        <f t="shared" si="71"/>
        <v>99.10977201797293</v>
      </c>
    </row>
    <row r="201" spans="1:50" ht="30.75">
      <c r="A201" s="73" t="s">
        <v>170</v>
      </c>
      <c r="B201" s="27">
        <v>974</v>
      </c>
      <c r="C201" s="74" t="s">
        <v>199</v>
      </c>
      <c r="D201" s="74" t="s">
        <v>146</v>
      </c>
      <c r="E201" s="74" t="s">
        <v>207</v>
      </c>
      <c r="F201" s="282" t="s">
        <v>131</v>
      </c>
      <c r="G201" s="29">
        <f t="shared" si="86"/>
        <v>73919.8</v>
      </c>
      <c r="H201" s="30">
        <v>11666.3</v>
      </c>
      <c r="I201" s="30">
        <v>1587.1</v>
      </c>
      <c r="J201" s="32">
        <v>60666.4</v>
      </c>
      <c r="K201" s="75">
        <f t="shared" si="91"/>
        <v>3642.2999999999997</v>
      </c>
      <c r="L201" s="30">
        <v>43.2</v>
      </c>
      <c r="M201" s="30"/>
      <c r="N201" s="31">
        <v>3599.1</v>
      </c>
      <c r="O201" s="29">
        <f t="shared" si="87"/>
        <v>77562.1</v>
      </c>
      <c r="P201" s="30">
        <f t="shared" si="84"/>
        <v>11709.5</v>
      </c>
      <c r="Q201" s="30">
        <f t="shared" si="85"/>
        <v>1587.1</v>
      </c>
      <c r="R201" s="32">
        <f t="shared" si="85"/>
        <v>64265.5</v>
      </c>
      <c r="S201" s="33">
        <f t="shared" si="88"/>
        <v>111.83</v>
      </c>
      <c r="T201" s="30">
        <v>70</v>
      </c>
      <c r="U201" s="30">
        <v>41.83</v>
      </c>
      <c r="V201" s="30"/>
      <c r="W201" s="34"/>
      <c r="X201" s="76">
        <f t="shared" si="77"/>
        <v>77673.93</v>
      </c>
      <c r="Y201" s="8">
        <f t="shared" si="78"/>
        <v>11779.5</v>
      </c>
      <c r="Z201" s="8">
        <f t="shared" si="79"/>
        <v>1628.9299999999998</v>
      </c>
      <c r="AA201" s="8">
        <f t="shared" si="80"/>
        <v>64265.5</v>
      </c>
      <c r="AB201" s="35"/>
      <c r="AC201" s="58">
        <f t="shared" si="72"/>
        <v>2396.728</v>
      </c>
      <c r="AD201" s="30">
        <f>прил1!AC138</f>
        <v>1488.708</v>
      </c>
      <c r="AE201" s="30">
        <f>прил1!AD138</f>
        <v>156.82</v>
      </c>
      <c r="AF201" s="30">
        <f>прил1!AE138</f>
        <v>0</v>
      </c>
      <c r="AG201" s="31">
        <f>прил1!AF138</f>
        <v>751.2</v>
      </c>
      <c r="AH201" s="29">
        <f t="shared" si="73"/>
        <v>80070.658</v>
      </c>
      <c r="AI201" s="30">
        <f t="shared" si="74"/>
        <v>13268.208</v>
      </c>
      <c r="AJ201" s="30">
        <f t="shared" si="74"/>
        <v>1785.7499999999998</v>
      </c>
      <c r="AK201" s="30">
        <f t="shared" si="74"/>
        <v>64265.5</v>
      </c>
      <c r="AL201" s="31">
        <f t="shared" si="64"/>
        <v>751.2</v>
      </c>
      <c r="AM201" s="60">
        <f t="shared" si="65"/>
        <v>-40.709</v>
      </c>
      <c r="AN201" s="30"/>
      <c r="AO201" s="30">
        <v>-40.709</v>
      </c>
      <c r="AP201" s="30"/>
      <c r="AQ201" s="32"/>
      <c r="AR201" s="60">
        <f t="shared" si="66"/>
        <v>80029.949</v>
      </c>
      <c r="AS201" s="61">
        <f t="shared" si="67"/>
        <v>13268.208</v>
      </c>
      <c r="AT201" s="61">
        <f t="shared" si="68"/>
        <v>1745.0409999999997</v>
      </c>
      <c r="AU201" s="61">
        <f t="shared" si="69"/>
        <v>64265.5</v>
      </c>
      <c r="AV201" s="62">
        <f t="shared" si="70"/>
        <v>751.2</v>
      </c>
      <c r="AW201" s="301">
        <f>прил1!AV138</f>
        <v>79317.5</v>
      </c>
      <c r="AX201" s="51">
        <f t="shared" si="71"/>
        <v>99.10977201797293</v>
      </c>
    </row>
    <row r="202" spans="1:50" ht="30.75">
      <c r="A202" s="73" t="s">
        <v>208</v>
      </c>
      <c r="B202" s="27">
        <v>974</v>
      </c>
      <c r="C202" s="74" t="s">
        <v>199</v>
      </c>
      <c r="D202" s="74" t="s">
        <v>146</v>
      </c>
      <c r="E202" s="74" t="s">
        <v>209</v>
      </c>
      <c r="F202" s="282"/>
      <c r="G202" s="29">
        <f t="shared" si="86"/>
        <v>5589.1</v>
      </c>
      <c r="H202" s="30">
        <f>H203</f>
        <v>5245.8</v>
      </c>
      <c r="I202" s="30">
        <f>I203</f>
        <v>343.3</v>
      </c>
      <c r="J202" s="32"/>
      <c r="K202" s="75">
        <f t="shared" si="91"/>
        <v>259.8</v>
      </c>
      <c r="L202" s="30">
        <f>L203</f>
        <v>259.8</v>
      </c>
      <c r="M202" s="30"/>
      <c r="N202" s="31"/>
      <c r="O202" s="29">
        <f t="shared" si="87"/>
        <v>5848.900000000001</v>
      </c>
      <c r="P202" s="30">
        <f t="shared" si="84"/>
        <v>5505.6</v>
      </c>
      <c r="Q202" s="30">
        <f t="shared" si="85"/>
        <v>343.3</v>
      </c>
      <c r="R202" s="32">
        <f t="shared" si="85"/>
        <v>0</v>
      </c>
      <c r="S202" s="33">
        <f t="shared" si="88"/>
        <v>0</v>
      </c>
      <c r="T202" s="30"/>
      <c r="U202" s="30"/>
      <c r="V202" s="30"/>
      <c r="W202" s="34"/>
      <c r="X202" s="76">
        <f t="shared" si="77"/>
        <v>5848.900000000001</v>
      </c>
      <c r="Y202" s="8">
        <f t="shared" si="78"/>
        <v>5505.6</v>
      </c>
      <c r="Z202" s="8">
        <f t="shared" si="79"/>
        <v>343.3</v>
      </c>
      <c r="AA202" s="8">
        <f t="shared" si="80"/>
        <v>0</v>
      </c>
      <c r="AB202" s="35"/>
      <c r="AC202" s="58">
        <f t="shared" si="72"/>
        <v>47.43</v>
      </c>
      <c r="AD202" s="30">
        <f aca="true" t="shared" si="95" ref="AD202:AG203">AD203</f>
        <v>3.735</v>
      </c>
      <c r="AE202" s="30">
        <f t="shared" si="95"/>
        <v>30.695</v>
      </c>
      <c r="AF202" s="30">
        <f t="shared" si="95"/>
        <v>0</v>
      </c>
      <c r="AG202" s="31">
        <f t="shared" si="95"/>
        <v>13</v>
      </c>
      <c r="AH202" s="29">
        <f t="shared" si="73"/>
        <v>5896.33</v>
      </c>
      <c r="AI202" s="30">
        <f t="shared" si="74"/>
        <v>5509.335</v>
      </c>
      <c r="AJ202" s="30">
        <f t="shared" si="74"/>
        <v>373.995</v>
      </c>
      <c r="AK202" s="30">
        <f t="shared" si="74"/>
        <v>0</v>
      </c>
      <c r="AL202" s="31">
        <f t="shared" si="64"/>
        <v>13</v>
      </c>
      <c r="AM202" s="60">
        <f t="shared" si="65"/>
        <v>0</v>
      </c>
      <c r="AN202" s="30"/>
      <c r="AO202" s="30"/>
      <c r="AP202" s="30"/>
      <c r="AQ202" s="32"/>
      <c r="AR202" s="60">
        <f t="shared" si="66"/>
        <v>5896.33</v>
      </c>
      <c r="AS202" s="61">
        <f t="shared" si="67"/>
        <v>5509.335</v>
      </c>
      <c r="AT202" s="61">
        <f t="shared" si="68"/>
        <v>373.995</v>
      </c>
      <c r="AU202" s="61">
        <f t="shared" si="69"/>
        <v>0</v>
      </c>
      <c r="AV202" s="62">
        <f t="shared" si="70"/>
        <v>13</v>
      </c>
      <c r="AW202" s="301">
        <f>AW203</f>
        <v>5756.5</v>
      </c>
      <c r="AX202" s="51">
        <f t="shared" si="71"/>
        <v>97.62852486207522</v>
      </c>
    </row>
    <row r="203" spans="1:50" ht="30.75">
      <c r="A203" s="73" t="s">
        <v>210</v>
      </c>
      <c r="B203" s="27">
        <v>974</v>
      </c>
      <c r="C203" s="74" t="s">
        <v>199</v>
      </c>
      <c r="D203" s="74" t="s">
        <v>146</v>
      </c>
      <c r="E203" s="74" t="s">
        <v>211</v>
      </c>
      <c r="F203" s="282"/>
      <c r="G203" s="29">
        <f t="shared" si="86"/>
        <v>5589.1</v>
      </c>
      <c r="H203" s="30">
        <f>H204</f>
        <v>5245.8</v>
      </c>
      <c r="I203" s="30">
        <f>I204</f>
        <v>343.3</v>
      </c>
      <c r="J203" s="32"/>
      <c r="K203" s="75">
        <f t="shared" si="91"/>
        <v>259.8</v>
      </c>
      <c r="L203" s="30">
        <f>L204</f>
        <v>259.8</v>
      </c>
      <c r="M203" s="30"/>
      <c r="N203" s="31"/>
      <c r="O203" s="29">
        <f t="shared" si="87"/>
        <v>5848.900000000001</v>
      </c>
      <c r="P203" s="30">
        <f t="shared" si="84"/>
        <v>5505.6</v>
      </c>
      <c r="Q203" s="30">
        <f t="shared" si="85"/>
        <v>343.3</v>
      </c>
      <c r="R203" s="32">
        <f t="shared" si="85"/>
        <v>0</v>
      </c>
      <c r="S203" s="33">
        <f t="shared" si="88"/>
        <v>0</v>
      </c>
      <c r="T203" s="30"/>
      <c r="U203" s="30"/>
      <c r="V203" s="30"/>
      <c r="W203" s="34"/>
      <c r="X203" s="76">
        <f t="shared" si="77"/>
        <v>5848.900000000001</v>
      </c>
      <c r="Y203" s="8">
        <f t="shared" si="78"/>
        <v>5505.6</v>
      </c>
      <c r="Z203" s="8">
        <f t="shared" si="79"/>
        <v>343.3</v>
      </c>
      <c r="AA203" s="8">
        <f t="shared" si="80"/>
        <v>0</v>
      </c>
      <c r="AB203" s="35"/>
      <c r="AC203" s="58">
        <f t="shared" si="72"/>
        <v>47.43</v>
      </c>
      <c r="AD203" s="30">
        <f t="shared" si="95"/>
        <v>3.735</v>
      </c>
      <c r="AE203" s="30">
        <f t="shared" si="95"/>
        <v>30.695</v>
      </c>
      <c r="AF203" s="30">
        <f t="shared" si="95"/>
        <v>0</v>
      </c>
      <c r="AG203" s="31">
        <f t="shared" si="95"/>
        <v>13</v>
      </c>
      <c r="AH203" s="29">
        <f t="shared" si="73"/>
        <v>5896.33</v>
      </c>
      <c r="AI203" s="30">
        <f t="shared" si="74"/>
        <v>5509.335</v>
      </c>
      <c r="AJ203" s="30">
        <f t="shared" si="74"/>
        <v>373.995</v>
      </c>
      <c r="AK203" s="30">
        <f t="shared" si="74"/>
        <v>0</v>
      </c>
      <c r="AL203" s="31">
        <f t="shared" si="64"/>
        <v>13</v>
      </c>
      <c r="AM203" s="60">
        <f t="shared" si="65"/>
        <v>0</v>
      </c>
      <c r="AN203" s="30"/>
      <c r="AO203" s="30"/>
      <c r="AP203" s="30"/>
      <c r="AQ203" s="32"/>
      <c r="AR203" s="60">
        <f t="shared" si="66"/>
        <v>5896.33</v>
      </c>
      <c r="AS203" s="61">
        <f t="shared" si="67"/>
        <v>5509.335</v>
      </c>
      <c r="AT203" s="61">
        <f t="shared" si="68"/>
        <v>373.995</v>
      </c>
      <c r="AU203" s="61">
        <f t="shared" si="69"/>
        <v>0</v>
      </c>
      <c r="AV203" s="62">
        <f t="shared" si="70"/>
        <v>13</v>
      </c>
      <c r="AW203" s="301">
        <f>AW204</f>
        <v>5756.5</v>
      </c>
      <c r="AX203" s="51">
        <f t="shared" si="71"/>
        <v>97.62852486207522</v>
      </c>
    </row>
    <row r="204" spans="1:50" ht="30.75">
      <c r="A204" s="73" t="s">
        <v>170</v>
      </c>
      <c r="B204" s="27">
        <v>974</v>
      </c>
      <c r="C204" s="74" t="s">
        <v>199</v>
      </c>
      <c r="D204" s="74" t="s">
        <v>146</v>
      </c>
      <c r="E204" s="74" t="s">
        <v>211</v>
      </c>
      <c r="F204" s="282" t="s">
        <v>131</v>
      </c>
      <c r="G204" s="29">
        <f t="shared" si="86"/>
        <v>5589.1</v>
      </c>
      <c r="H204" s="30">
        <v>5245.8</v>
      </c>
      <c r="I204" s="30">
        <v>343.3</v>
      </c>
      <c r="J204" s="32"/>
      <c r="K204" s="75">
        <f t="shared" si="91"/>
        <v>259.8</v>
      </c>
      <c r="L204" s="30">
        <v>259.8</v>
      </c>
      <c r="M204" s="30"/>
      <c r="N204" s="31"/>
      <c r="O204" s="29">
        <f t="shared" si="87"/>
        <v>5848.900000000001</v>
      </c>
      <c r="P204" s="30">
        <f t="shared" si="84"/>
        <v>5505.6</v>
      </c>
      <c r="Q204" s="30">
        <f aca="true" t="shared" si="96" ref="Q204:R206">I204+M204</f>
        <v>343.3</v>
      </c>
      <c r="R204" s="32">
        <f t="shared" si="96"/>
        <v>0</v>
      </c>
      <c r="S204" s="33">
        <f t="shared" si="88"/>
        <v>0</v>
      </c>
      <c r="T204" s="30"/>
      <c r="U204" s="30"/>
      <c r="V204" s="30"/>
      <c r="W204" s="34"/>
      <c r="X204" s="76">
        <f t="shared" si="77"/>
        <v>5848.900000000001</v>
      </c>
      <c r="Y204" s="8">
        <f t="shared" si="78"/>
        <v>5505.6</v>
      </c>
      <c r="Z204" s="8">
        <f t="shared" si="79"/>
        <v>343.3</v>
      </c>
      <c r="AA204" s="8">
        <f t="shared" si="80"/>
        <v>0</v>
      </c>
      <c r="AB204" s="35"/>
      <c r="AC204" s="58">
        <f t="shared" si="72"/>
        <v>47.43</v>
      </c>
      <c r="AD204" s="30">
        <f>прил1!AC141</f>
        <v>3.735</v>
      </c>
      <c r="AE204" s="30">
        <f>прил1!AD141</f>
        <v>30.695</v>
      </c>
      <c r="AF204" s="30">
        <f>прил1!AE141</f>
        <v>0</v>
      </c>
      <c r="AG204" s="31">
        <f>прил1!AF141</f>
        <v>13</v>
      </c>
      <c r="AH204" s="29">
        <f t="shared" si="73"/>
        <v>5896.33</v>
      </c>
      <c r="AI204" s="30">
        <f t="shared" si="74"/>
        <v>5509.335</v>
      </c>
      <c r="AJ204" s="30">
        <f t="shared" si="74"/>
        <v>373.995</v>
      </c>
      <c r="AK204" s="30">
        <f t="shared" si="74"/>
        <v>0</v>
      </c>
      <c r="AL204" s="31">
        <f t="shared" si="64"/>
        <v>13</v>
      </c>
      <c r="AM204" s="60">
        <f t="shared" si="65"/>
        <v>0</v>
      </c>
      <c r="AN204" s="30"/>
      <c r="AO204" s="30"/>
      <c r="AP204" s="30"/>
      <c r="AQ204" s="32"/>
      <c r="AR204" s="60">
        <f t="shared" si="66"/>
        <v>5896.33</v>
      </c>
      <c r="AS204" s="61">
        <f t="shared" si="67"/>
        <v>5509.335</v>
      </c>
      <c r="AT204" s="61">
        <f t="shared" si="68"/>
        <v>373.995</v>
      </c>
      <c r="AU204" s="61">
        <f t="shared" si="69"/>
        <v>0</v>
      </c>
      <c r="AV204" s="62">
        <f t="shared" si="70"/>
        <v>13</v>
      </c>
      <c r="AW204" s="301">
        <f>прил1!AV141</f>
        <v>5756.5</v>
      </c>
      <c r="AX204" s="51">
        <f t="shared" si="71"/>
        <v>97.62852486207522</v>
      </c>
    </row>
    <row r="205" spans="1:50" ht="39.75" customHeight="1">
      <c r="A205" s="73" t="s">
        <v>212</v>
      </c>
      <c r="B205" s="27">
        <v>974</v>
      </c>
      <c r="C205" s="74" t="s">
        <v>199</v>
      </c>
      <c r="D205" s="74" t="s">
        <v>146</v>
      </c>
      <c r="E205" s="74" t="s">
        <v>213</v>
      </c>
      <c r="F205" s="282"/>
      <c r="G205" s="29">
        <f t="shared" si="86"/>
        <v>2905.4</v>
      </c>
      <c r="H205" s="30"/>
      <c r="I205" s="30"/>
      <c r="J205" s="32">
        <f>J206</f>
        <v>2905.4</v>
      </c>
      <c r="K205" s="75">
        <f t="shared" si="91"/>
        <v>88</v>
      </c>
      <c r="L205" s="30"/>
      <c r="M205" s="30"/>
      <c r="N205" s="123">
        <f>N206</f>
        <v>88</v>
      </c>
      <c r="O205" s="29">
        <f t="shared" si="87"/>
        <v>2993.4</v>
      </c>
      <c r="P205" s="30">
        <f t="shared" si="84"/>
        <v>0</v>
      </c>
      <c r="Q205" s="30">
        <f t="shared" si="96"/>
        <v>0</v>
      </c>
      <c r="R205" s="32">
        <f t="shared" si="96"/>
        <v>2993.4</v>
      </c>
      <c r="S205" s="33">
        <f t="shared" si="88"/>
        <v>0</v>
      </c>
      <c r="T205" s="30"/>
      <c r="U205" s="30"/>
      <c r="V205" s="30"/>
      <c r="W205" s="34"/>
      <c r="X205" s="76">
        <f t="shared" si="77"/>
        <v>2993.4</v>
      </c>
      <c r="Y205" s="8">
        <f t="shared" si="78"/>
        <v>0</v>
      </c>
      <c r="Z205" s="8">
        <f t="shared" si="79"/>
        <v>0</v>
      </c>
      <c r="AA205" s="8">
        <f t="shared" si="80"/>
        <v>2993.4</v>
      </c>
      <c r="AB205" s="35"/>
      <c r="AC205" s="58">
        <f t="shared" si="72"/>
        <v>0</v>
      </c>
      <c r="AD205" s="30"/>
      <c r="AE205" s="30"/>
      <c r="AF205" s="30"/>
      <c r="AG205" s="31"/>
      <c r="AH205" s="29">
        <f t="shared" si="73"/>
        <v>2993.4</v>
      </c>
      <c r="AI205" s="30">
        <f t="shared" si="74"/>
        <v>0</v>
      </c>
      <c r="AJ205" s="30">
        <f t="shared" si="74"/>
        <v>0</v>
      </c>
      <c r="AK205" s="30">
        <f t="shared" si="74"/>
        <v>2993.4</v>
      </c>
      <c r="AL205" s="31">
        <f t="shared" si="64"/>
        <v>0</v>
      </c>
      <c r="AM205" s="60">
        <f t="shared" si="65"/>
        <v>0</v>
      </c>
      <c r="AN205" s="30"/>
      <c r="AO205" s="30"/>
      <c r="AP205" s="30"/>
      <c r="AQ205" s="32"/>
      <c r="AR205" s="60">
        <f t="shared" si="66"/>
        <v>2993.4</v>
      </c>
      <c r="AS205" s="61">
        <f t="shared" si="67"/>
        <v>0</v>
      </c>
      <c r="AT205" s="61">
        <f t="shared" si="68"/>
        <v>0</v>
      </c>
      <c r="AU205" s="61">
        <f t="shared" si="69"/>
        <v>2993.4</v>
      </c>
      <c r="AV205" s="62">
        <f t="shared" si="70"/>
        <v>0</v>
      </c>
      <c r="AW205" s="301">
        <f>AW206</f>
        <v>2160</v>
      </c>
      <c r="AX205" s="51">
        <f t="shared" si="71"/>
        <v>72.15874924834635</v>
      </c>
    </row>
    <row r="206" spans="1:50" ht="30.75">
      <c r="A206" s="73" t="s">
        <v>170</v>
      </c>
      <c r="B206" s="27">
        <v>974</v>
      </c>
      <c r="C206" s="74" t="s">
        <v>199</v>
      </c>
      <c r="D206" s="74" t="s">
        <v>146</v>
      </c>
      <c r="E206" s="74" t="s">
        <v>213</v>
      </c>
      <c r="F206" s="282" t="s">
        <v>131</v>
      </c>
      <c r="G206" s="29">
        <f t="shared" si="86"/>
        <v>2905.4</v>
      </c>
      <c r="H206" s="30"/>
      <c r="I206" s="30"/>
      <c r="J206" s="32">
        <v>2905.4</v>
      </c>
      <c r="K206" s="75">
        <f t="shared" si="91"/>
        <v>88</v>
      </c>
      <c r="L206" s="30"/>
      <c r="M206" s="30"/>
      <c r="N206" s="123">
        <v>88</v>
      </c>
      <c r="O206" s="29">
        <f t="shared" si="87"/>
        <v>2993.4</v>
      </c>
      <c r="P206" s="30">
        <f t="shared" si="84"/>
        <v>0</v>
      </c>
      <c r="Q206" s="30">
        <f t="shared" si="96"/>
        <v>0</v>
      </c>
      <c r="R206" s="32">
        <f t="shared" si="96"/>
        <v>2993.4</v>
      </c>
      <c r="S206" s="33">
        <f t="shared" si="88"/>
        <v>0</v>
      </c>
      <c r="T206" s="30"/>
      <c r="U206" s="30"/>
      <c r="V206" s="30"/>
      <c r="W206" s="34"/>
      <c r="X206" s="76">
        <f t="shared" si="77"/>
        <v>2993.4</v>
      </c>
      <c r="Y206" s="8">
        <f t="shared" si="78"/>
        <v>0</v>
      </c>
      <c r="Z206" s="8">
        <f t="shared" si="79"/>
        <v>0</v>
      </c>
      <c r="AA206" s="8">
        <f t="shared" si="80"/>
        <v>2993.4</v>
      </c>
      <c r="AB206" s="35"/>
      <c r="AC206" s="58">
        <f t="shared" si="72"/>
        <v>0</v>
      </c>
      <c r="AD206" s="30"/>
      <c r="AE206" s="30"/>
      <c r="AF206" s="30"/>
      <c r="AG206" s="31"/>
      <c r="AH206" s="29">
        <f t="shared" si="73"/>
        <v>2993.4</v>
      </c>
      <c r="AI206" s="30">
        <f t="shared" si="74"/>
        <v>0</v>
      </c>
      <c r="AJ206" s="30">
        <f t="shared" si="74"/>
        <v>0</v>
      </c>
      <c r="AK206" s="30">
        <f t="shared" si="74"/>
        <v>2993.4</v>
      </c>
      <c r="AL206" s="31">
        <f t="shared" si="64"/>
        <v>0</v>
      </c>
      <c r="AM206" s="60">
        <f t="shared" si="65"/>
        <v>0</v>
      </c>
      <c r="AN206" s="30"/>
      <c r="AO206" s="30"/>
      <c r="AP206" s="30"/>
      <c r="AQ206" s="32"/>
      <c r="AR206" s="60">
        <f t="shared" si="66"/>
        <v>2993.4</v>
      </c>
      <c r="AS206" s="61">
        <f t="shared" si="67"/>
        <v>0</v>
      </c>
      <c r="AT206" s="61">
        <f t="shared" si="68"/>
        <v>0</v>
      </c>
      <c r="AU206" s="61">
        <f t="shared" si="69"/>
        <v>2993.4</v>
      </c>
      <c r="AV206" s="62">
        <f t="shared" si="70"/>
        <v>0</v>
      </c>
      <c r="AW206" s="301">
        <f>прил1!AV143</f>
        <v>2160</v>
      </c>
      <c r="AX206" s="51">
        <f t="shared" si="71"/>
        <v>72.15874924834635</v>
      </c>
    </row>
    <row r="207" spans="1:50" ht="15.75">
      <c r="A207" s="73" t="s">
        <v>11</v>
      </c>
      <c r="B207" s="27">
        <v>974</v>
      </c>
      <c r="C207" s="74" t="s">
        <v>199</v>
      </c>
      <c r="D207" s="74" t="s">
        <v>146</v>
      </c>
      <c r="E207" s="74" t="s">
        <v>10</v>
      </c>
      <c r="F207" s="282"/>
      <c r="G207" s="29"/>
      <c r="H207" s="30"/>
      <c r="I207" s="30"/>
      <c r="J207" s="32"/>
      <c r="K207" s="75"/>
      <c r="L207" s="30"/>
      <c r="M207" s="30"/>
      <c r="N207" s="123"/>
      <c r="O207" s="29"/>
      <c r="P207" s="30"/>
      <c r="Q207" s="30"/>
      <c r="R207" s="32"/>
      <c r="S207" s="33"/>
      <c r="T207" s="30"/>
      <c r="U207" s="30"/>
      <c r="V207" s="30"/>
      <c r="W207" s="34"/>
      <c r="X207" s="76"/>
      <c r="Y207" s="8"/>
      <c r="Z207" s="8"/>
      <c r="AA207" s="8"/>
      <c r="AB207" s="35"/>
      <c r="AC207" s="58">
        <f t="shared" si="72"/>
        <v>100</v>
      </c>
      <c r="AD207" s="30">
        <f>AD208</f>
        <v>0</v>
      </c>
      <c r="AE207" s="30">
        <f>AE208</f>
        <v>0</v>
      </c>
      <c r="AF207" s="30">
        <f>AF208</f>
        <v>100</v>
      </c>
      <c r="AG207" s="31">
        <f>AG208</f>
        <v>0</v>
      </c>
      <c r="AH207" s="29">
        <f t="shared" si="73"/>
        <v>100</v>
      </c>
      <c r="AI207" s="30">
        <f t="shared" si="74"/>
        <v>0</v>
      </c>
      <c r="AJ207" s="30">
        <f t="shared" si="74"/>
        <v>0</v>
      </c>
      <c r="AK207" s="30">
        <f t="shared" si="74"/>
        <v>100</v>
      </c>
      <c r="AL207" s="31">
        <f t="shared" si="64"/>
        <v>0</v>
      </c>
      <c r="AM207" s="60">
        <f t="shared" si="65"/>
        <v>0</v>
      </c>
      <c r="AN207" s="30"/>
      <c r="AO207" s="30"/>
      <c r="AP207" s="30"/>
      <c r="AQ207" s="32"/>
      <c r="AR207" s="60">
        <f t="shared" si="66"/>
        <v>100</v>
      </c>
      <c r="AS207" s="61">
        <f t="shared" si="67"/>
        <v>0</v>
      </c>
      <c r="AT207" s="61">
        <f t="shared" si="68"/>
        <v>0</v>
      </c>
      <c r="AU207" s="61">
        <f t="shared" si="69"/>
        <v>100</v>
      </c>
      <c r="AV207" s="62">
        <f t="shared" si="70"/>
        <v>0</v>
      </c>
      <c r="AW207" s="301">
        <f>AW208</f>
        <v>100</v>
      </c>
      <c r="AX207" s="51">
        <f t="shared" si="71"/>
        <v>100</v>
      </c>
    </row>
    <row r="208" spans="1:50" ht="15.75">
      <c r="A208" s="73" t="s">
        <v>123</v>
      </c>
      <c r="B208" s="27">
        <v>974</v>
      </c>
      <c r="C208" s="74" t="s">
        <v>199</v>
      </c>
      <c r="D208" s="74" t="s">
        <v>146</v>
      </c>
      <c r="E208" s="74" t="s">
        <v>10</v>
      </c>
      <c r="F208" s="282" t="s">
        <v>117</v>
      </c>
      <c r="G208" s="29"/>
      <c r="H208" s="30"/>
      <c r="I208" s="30"/>
      <c r="J208" s="32"/>
      <c r="K208" s="75"/>
      <c r="L208" s="30"/>
      <c r="M208" s="30"/>
      <c r="N208" s="123"/>
      <c r="O208" s="29"/>
      <c r="P208" s="30"/>
      <c r="Q208" s="30"/>
      <c r="R208" s="32"/>
      <c r="S208" s="33"/>
      <c r="T208" s="30"/>
      <c r="U208" s="30"/>
      <c r="V208" s="30"/>
      <c r="W208" s="34"/>
      <c r="X208" s="76"/>
      <c r="Y208" s="8"/>
      <c r="Z208" s="8"/>
      <c r="AA208" s="8"/>
      <c r="AB208" s="35"/>
      <c r="AC208" s="58">
        <f t="shared" si="72"/>
        <v>100</v>
      </c>
      <c r="AD208" s="30">
        <f>прил1!AC145</f>
        <v>0</v>
      </c>
      <c r="AE208" s="30">
        <f>прил1!AD145</f>
        <v>0</v>
      </c>
      <c r="AF208" s="30">
        <f>прил1!AE145</f>
        <v>100</v>
      </c>
      <c r="AG208" s="31">
        <f>прил1!AF145</f>
        <v>0</v>
      </c>
      <c r="AH208" s="29">
        <f t="shared" si="73"/>
        <v>100</v>
      </c>
      <c r="AI208" s="30">
        <f t="shared" si="74"/>
        <v>0</v>
      </c>
      <c r="AJ208" s="30">
        <f t="shared" si="74"/>
        <v>0</v>
      </c>
      <c r="AK208" s="30">
        <f t="shared" si="74"/>
        <v>100</v>
      </c>
      <c r="AL208" s="31">
        <f t="shared" si="74"/>
        <v>0</v>
      </c>
      <c r="AM208" s="60">
        <f aca="true" t="shared" si="97" ref="AM208:AM272">SUM(AN208:AQ208)</f>
        <v>0</v>
      </c>
      <c r="AN208" s="30"/>
      <c r="AO208" s="30"/>
      <c r="AP208" s="30"/>
      <c r="AQ208" s="32"/>
      <c r="AR208" s="60">
        <f aca="true" t="shared" si="98" ref="AR208:AR272">SUM(AS208:AV208)</f>
        <v>100</v>
      </c>
      <c r="AS208" s="61">
        <f aca="true" t="shared" si="99" ref="AS208:AS272">AI208+AN208</f>
        <v>0</v>
      </c>
      <c r="AT208" s="61">
        <f aca="true" t="shared" si="100" ref="AT208:AT272">AJ208+AO208</f>
        <v>0</v>
      </c>
      <c r="AU208" s="61">
        <f aca="true" t="shared" si="101" ref="AU208:AU272">AK208+AP208</f>
        <v>100</v>
      </c>
      <c r="AV208" s="62">
        <f aca="true" t="shared" si="102" ref="AV208:AV272">AL208+AQ208</f>
        <v>0</v>
      </c>
      <c r="AW208" s="301">
        <f>прил1!AV145</f>
        <v>100</v>
      </c>
      <c r="AX208" s="51">
        <f aca="true" t="shared" si="103" ref="AX208:AX271">AW208/AR208*100</f>
        <v>100</v>
      </c>
    </row>
    <row r="209" spans="1:50" ht="36.75" customHeight="1">
      <c r="A209" s="73" t="s">
        <v>46</v>
      </c>
      <c r="B209" s="27">
        <v>974</v>
      </c>
      <c r="C209" s="74" t="s">
        <v>199</v>
      </c>
      <c r="D209" s="74" t="s">
        <v>146</v>
      </c>
      <c r="E209" s="74" t="s">
        <v>33</v>
      </c>
      <c r="F209" s="282"/>
      <c r="G209" s="29"/>
      <c r="H209" s="30"/>
      <c r="I209" s="30"/>
      <c r="J209" s="32"/>
      <c r="K209" s="75"/>
      <c r="L209" s="30"/>
      <c r="M209" s="30"/>
      <c r="N209" s="123"/>
      <c r="O209" s="29"/>
      <c r="P209" s="30"/>
      <c r="Q209" s="30"/>
      <c r="R209" s="32"/>
      <c r="S209" s="33">
        <f aca="true" t="shared" si="104" ref="S209:S218">SUM(T209:W209)</f>
        <v>3000</v>
      </c>
      <c r="T209" s="30"/>
      <c r="U209" s="30"/>
      <c r="V209" s="30">
        <f>V210</f>
        <v>3000</v>
      </c>
      <c r="W209" s="34"/>
      <c r="X209" s="76">
        <f t="shared" si="77"/>
        <v>3000</v>
      </c>
      <c r="Y209" s="8">
        <f t="shared" si="78"/>
        <v>0</v>
      </c>
      <c r="Z209" s="8">
        <f t="shared" si="79"/>
        <v>0</v>
      </c>
      <c r="AA209" s="8">
        <f t="shared" si="80"/>
        <v>3000</v>
      </c>
      <c r="AB209" s="35"/>
      <c r="AC209" s="58">
        <f aca="true" t="shared" si="105" ref="AC209:AC273">SUM(AD209:AG209)</f>
        <v>0</v>
      </c>
      <c r="AD209" s="30"/>
      <c r="AE209" s="30"/>
      <c r="AF209" s="30"/>
      <c r="AG209" s="31"/>
      <c r="AH209" s="29">
        <f aca="true" t="shared" si="106" ref="AH209:AH273">SUM(AI209:AL209)</f>
        <v>3000</v>
      </c>
      <c r="AI209" s="30">
        <f aca="true" t="shared" si="107" ref="AI209:AL273">Y209+AD209</f>
        <v>0</v>
      </c>
      <c r="AJ209" s="30">
        <f t="shared" si="107"/>
        <v>0</v>
      </c>
      <c r="AK209" s="30">
        <f t="shared" si="107"/>
        <v>3000</v>
      </c>
      <c r="AL209" s="31">
        <f t="shared" si="107"/>
        <v>0</v>
      </c>
      <c r="AM209" s="60">
        <f t="shared" si="97"/>
        <v>0</v>
      </c>
      <c r="AN209" s="30"/>
      <c r="AO209" s="30"/>
      <c r="AP209" s="30"/>
      <c r="AQ209" s="32"/>
      <c r="AR209" s="60">
        <f t="shared" si="98"/>
        <v>3000</v>
      </c>
      <c r="AS209" s="61">
        <f t="shared" si="99"/>
        <v>0</v>
      </c>
      <c r="AT209" s="61">
        <f t="shared" si="100"/>
        <v>0</v>
      </c>
      <c r="AU209" s="61">
        <f t="shared" si="101"/>
        <v>3000</v>
      </c>
      <c r="AV209" s="62">
        <f t="shared" si="102"/>
        <v>0</v>
      </c>
      <c r="AW209" s="301">
        <f>AW210</f>
        <v>3000</v>
      </c>
      <c r="AX209" s="51">
        <f t="shared" si="103"/>
        <v>100</v>
      </c>
    </row>
    <row r="210" spans="1:50" ht="30.75">
      <c r="A210" s="73" t="s">
        <v>170</v>
      </c>
      <c r="B210" s="27">
        <v>974</v>
      </c>
      <c r="C210" s="74" t="s">
        <v>199</v>
      </c>
      <c r="D210" s="74" t="s">
        <v>146</v>
      </c>
      <c r="E210" s="74" t="s">
        <v>33</v>
      </c>
      <c r="F210" s="282" t="s">
        <v>131</v>
      </c>
      <c r="G210" s="29"/>
      <c r="H210" s="30"/>
      <c r="I210" s="30"/>
      <c r="J210" s="32"/>
      <c r="K210" s="75"/>
      <c r="L210" s="30"/>
      <c r="M210" s="30"/>
      <c r="N210" s="123"/>
      <c r="O210" s="29"/>
      <c r="P210" s="30"/>
      <c r="Q210" s="30"/>
      <c r="R210" s="32"/>
      <c r="S210" s="33">
        <f t="shared" si="104"/>
        <v>3000</v>
      </c>
      <c r="T210" s="30"/>
      <c r="U210" s="30"/>
      <c r="V210" s="30">
        <v>3000</v>
      </c>
      <c r="W210" s="34"/>
      <c r="X210" s="76">
        <f t="shared" si="77"/>
        <v>3000</v>
      </c>
      <c r="Y210" s="8">
        <f t="shared" si="78"/>
        <v>0</v>
      </c>
      <c r="Z210" s="8">
        <f t="shared" si="79"/>
        <v>0</v>
      </c>
      <c r="AA210" s="8">
        <f t="shared" si="80"/>
        <v>3000</v>
      </c>
      <c r="AB210" s="35"/>
      <c r="AC210" s="58">
        <f t="shared" si="105"/>
        <v>0</v>
      </c>
      <c r="AD210" s="30"/>
      <c r="AE210" s="30"/>
      <c r="AF210" s="30"/>
      <c r="AG210" s="31"/>
      <c r="AH210" s="29">
        <f t="shared" si="106"/>
        <v>3000</v>
      </c>
      <c r="AI210" s="30">
        <f t="shared" si="107"/>
        <v>0</v>
      </c>
      <c r="AJ210" s="30">
        <f t="shared" si="107"/>
        <v>0</v>
      </c>
      <c r="AK210" s="30">
        <f t="shared" si="107"/>
        <v>3000</v>
      </c>
      <c r="AL210" s="31">
        <f t="shared" si="107"/>
        <v>0</v>
      </c>
      <c r="AM210" s="60">
        <f t="shared" si="97"/>
        <v>0</v>
      </c>
      <c r="AN210" s="30"/>
      <c r="AO210" s="30"/>
      <c r="AP210" s="30"/>
      <c r="AQ210" s="32"/>
      <c r="AR210" s="60">
        <f t="shared" si="98"/>
        <v>3000</v>
      </c>
      <c r="AS210" s="61">
        <f t="shared" si="99"/>
        <v>0</v>
      </c>
      <c r="AT210" s="61">
        <f t="shared" si="100"/>
        <v>0</v>
      </c>
      <c r="AU210" s="61">
        <f t="shared" si="101"/>
        <v>3000</v>
      </c>
      <c r="AV210" s="62">
        <f t="shared" si="102"/>
        <v>0</v>
      </c>
      <c r="AW210" s="301">
        <f>прил1!AV147</f>
        <v>3000</v>
      </c>
      <c r="AX210" s="51">
        <f t="shared" si="103"/>
        <v>100</v>
      </c>
    </row>
    <row r="211" spans="1:50" ht="31.5">
      <c r="A211" s="124" t="s">
        <v>60</v>
      </c>
      <c r="B211" s="294">
        <v>974</v>
      </c>
      <c r="C211" s="289" t="s">
        <v>199</v>
      </c>
      <c r="D211" s="289" t="s">
        <v>199</v>
      </c>
      <c r="E211" s="289"/>
      <c r="F211" s="282"/>
      <c r="G211" s="29"/>
      <c r="H211" s="30"/>
      <c r="I211" s="30"/>
      <c r="J211" s="32"/>
      <c r="K211" s="75"/>
      <c r="L211" s="30"/>
      <c r="M211" s="30"/>
      <c r="N211" s="123"/>
      <c r="O211" s="29"/>
      <c r="P211" s="30"/>
      <c r="Q211" s="30"/>
      <c r="R211" s="32"/>
      <c r="S211" s="33">
        <f>SUM(T211:W211)</f>
        <v>1603.8</v>
      </c>
      <c r="T211" s="30"/>
      <c r="U211" s="30">
        <f>U212</f>
        <v>1603.8</v>
      </c>
      <c r="V211" s="30"/>
      <c r="W211" s="34"/>
      <c r="X211" s="59">
        <f t="shared" si="77"/>
        <v>1603.8</v>
      </c>
      <c r="Y211" s="63"/>
      <c r="Z211" s="63">
        <f t="shared" si="79"/>
        <v>1603.8</v>
      </c>
      <c r="AA211" s="8"/>
      <c r="AB211" s="35"/>
      <c r="AC211" s="58">
        <f t="shared" si="105"/>
        <v>-35.05</v>
      </c>
      <c r="AD211" s="63">
        <f>AD212</f>
        <v>50</v>
      </c>
      <c r="AE211" s="63">
        <f>AE212</f>
        <v>-85.05</v>
      </c>
      <c r="AF211" s="63"/>
      <c r="AG211" s="64"/>
      <c r="AH211" s="58">
        <f t="shared" si="106"/>
        <v>1568.75</v>
      </c>
      <c r="AI211" s="63">
        <f t="shared" si="107"/>
        <v>50</v>
      </c>
      <c r="AJ211" s="63">
        <f t="shared" si="107"/>
        <v>1518.75</v>
      </c>
      <c r="AK211" s="63">
        <f t="shared" si="107"/>
        <v>0</v>
      </c>
      <c r="AL211" s="64">
        <f t="shared" si="107"/>
        <v>0</v>
      </c>
      <c r="AM211" s="60">
        <f t="shared" si="97"/>
        <v>0</v>
      </c>
      <c r="AN211" s="98">
        <f>AN212</f>
        <v>0</v>
      </c>
      <c r="AO211" s="98">
        <f>AO212</f>
        <v>0</v>
      </c>
      <c r="AP211" s="30"/>
      <c r="AQ211" s="32"/>
      <c r="AR211" s="60">
        <f t="shared" si="98"/>
        <v>1568.75</v>
      </c>
      <c r="AS211" s="68">
        <f t="shared" si="99"/>
        <v>50</v>
      </c>
      <c r="AT211" s="68">
        <f t="shared" si="100"/>
        <v>1518.75</v>
      </c>
      <c r="AU211" s="68">
        <f t="shared" si="101"/>
        <v>0</v>
      </c>
      <c r="AV211" s="69">
        <f t="shared" si="102"/>
        <v>0</v>
      </c>
      <c r="AW211" s="300">
        <f>AW212</f>
        <v>1554.5</v>
      </c>
      <c r="AX211" s="155">
        <f t="shared" si="103"/>
        <v>99.09163346613545</v>
      </c>
    </row>
    <row r="212" spans="1:50" ht="30" customHeight="1">
      <c r="A212" s="125" t="s">
        <v>225</v>
      </c>
      <c r="B212" s="27">
        <v>974</v>
      </c>
      <c r="C212" s="74" t="s">
        <v>199</v>
      </c>
      <c r="D212" s="74" t="s">
        <v>199</v>
      </c>
      <c r="E212" s="74" t="s">
        <v>59</v>
      </c>
      <c r="F212" s="282"/>
      <c r="G212" s="29"/>
      <c r="H212" s="30"/>
      <c r="I212" s="30"/>
      <c r="J212" s="32"/>
      <c r="K212" s="75"/>
      <c r="L212" s="30"/>
      <c r="M212" s="30"/>
      <c r="N212" s="123"/>
      <c r="O212" s="29"/>
      <c r="P212" s="30"/>
      <c r="Q212" s="30"/>
      <c r="R212" s="65"/>
      <c r="S212" s="72">
        <f>SUM(T212:W212)</f>
        <v>1603.8</v>
      </c>
      <c r="T212" s="30"/>
      <c r="U212" s="30">
        <f>U213</f>
        <v>1603.8</v>
      </c>
      <c r="V212" s="30"/>
      <c r="W212" s="34"/>
      <c r="X212" s="76">
        <f t="shared" si="77"/>
        <v>1603.8</v>
      </c>
      <c r="Y212" s="8"/>
      <c r="Z212" s="8">
        <f t="shared" si="79"/>
        <v>1603.8</v>
      </c>
      <c r="AA212" s="8"/>
      <c r="AB212" s="35"/>
      <c r="AC212" s="58">
        <f t="shared" si="105"/>
        <v>-35.05</v>
      </c>
      <c r="AD212" s="30">
        <f>AD213</f>
        <v>50</v>
      </c>
      <c r="AE212" s="30">
        <f>AE213</f>
        <v>-85.05</v>
      </c>
      <c r="AF212" s="30"/>
      <c r="AG212" s="31"/>
      <c r="AH212" s="29">
        <f t="shared" si="106"/>
        <v>1568.75</v>
      </c>
      <c r="AI212" s="30">
        <f t="shared" si="107"/>
        <v>50</v>
      </c>
      <c r="AJ212" s="30">
        <f t="shared" si="107"/>
        <v>1518.75</v>
      </c>
      <c r="AK212" s="30">
        <f t="shared" si="107"/>
        <v>0</v>
      </c>
      <c r="AL212" s="31">
        <f t="shared" si="107"/>
        <v>0</v>
      </c>
      <c r="AM212" s="60">
        <f t="shared" si="97"/>
        <v>0</v>
      </c>
      <c r="AN212" s="30">
        <f>AN213+AN214</f>
        <v>0</v>
      </c>
      <c r="AO212" s="30">
        <f>AO213+AO214</f>
        <v>0</v>
      </c>
      <c r="AP212" s="30"/>
      <c r="AQ212" s="32"/>
      <c r="AR212" s="60">
        <f t="shared" si="98"/>
        <v>1568.75</v>
      </c>
      <c r="AS212" s="61">
        <f t="shared" si="99"/>
        <v>50</v>
      </c>
      <c r="AT212" s="61">
        <f t="shared" si="100"/>
        <v>1518.75</v>
      </c>
      <c r="AU212" s="61">
        <f t="shared" si="101"/>
        <v>0</v>
      </c>
      <c r="AV212" s="62">
        <f t="shared" si="102"/>
        <v>0</v>
      </c>
      <c r="AW212" s="301">
        <f>AW213</f>
        <v>1554.5</v>
      </c>
      <c r="AX212" s="51">
        <f t="shared" si="103"/>
        <v>99.09163346613545</v>
      </c>
    </row>
    <row r="213" spans="1:50" ht="30.75" hidden="1">
      <c r="A213" s="125" t="s">
        <v>170</v>
      </c>
      <c r="B213" s="27">
        <v>974</v>
      </c>
      <c r="C213" s="74" t="s">
        <v>199</v>
      </c>
      <c r="D213" s="74" t="s">
        <v>199</v>
      </c>
      <c r="E213" s="74" t="s">
        <v>59</v>
      </c>
      <c r="F213" s="282" t="s">
        <v>104</v>
      </c>
      <c r="G213" s="29"/>
      <c r="H213" s="30"/>
      <c r="I213" s="30"/>
      <c r="J213" s="32"/>
      <c r="K213" s="75"/>
      <c r="L213" s="30"/>
      <c r="M213" s="30"/>
      <c r="N213" s="123"/>
      <c r="O213" s="29"/>
      <c r="P213" s="30"/>
      <c r="Q213" s="30"/>
      <c r="R213" s="65"/>
      <c r="S213" s="72">
        <f>SUM(T213:W213)</f>
        <v>1603.8</v>
      </c>
      <c r="T213" s="30"/>
      <c r="U213" s="30">
        <v>1603.8</v>
      </c>
      <c r="V213" s="30"/>
      <c r="W213" s="34"/>
      <c r="X213" s="76">
        <f t="shared" si="77"/>
        <v>1603.8</v>
      </c>
      <c r="Y213" s="8"/>
      <c r="Z213" s="8">
        <f t="shared" si="79"/>
        <v>1603.8</v>
      </c>
      <c r="AA213" s="8"/>
      <c r="AB213" s="35"/>
      <c r="AC213" s="58">
        <f t="shared" si="105"/>
        <v>-35.05</v>
      </c>
      <c r="AD213" s="30">
        <f>прил1!AC150</f>
        <v>50</v>
      </c>
      <c r="AE213" s="30">
        <f>прил1!AD150</f>
        <v>-85.05</v>
      </c>
      <c r="AF213" s="30"/>
      <c r="AG213" s="31"/>
      <c r="AH213" s="29">
        <f t="shared" si="106"/>
        <v>1568.75</v>
      </c>
      <c r="AI213" s="30">
        <f t="shared" si="107"/>
        <v>50</v>
      </c>
      <c r="AJ213" s="30">
        <f t="shared" si="107"/>
        <v>1518.75</v>
      </c>
      <c r="AK213" s="30">
        <f t="shared" si="107"/>
        <v>0</v>
      </c>
      <c r="AL213" s="31">
        <f t="shared" si="107"/>
        <v>0</v>
      </c>
      <c r="AM213" s="60">
        <f t="shared" si="97"/>
        <v>-1568.75</v>
      </c>
      <c r="AN213" s="30">
        <v>-50</v>
      </c>
      <c r="AO213" s="30">
        <v>-1518.75</v>
      </c>
      <c r="AP213" s="30"/>
      <c r="AQ213" s="32"/>
      <c r="AR213" s="60">
        <f t="shared" si="98"/>
        <v>0</v>
      </c>
      <c r="AS213" s="61">
        <f t="shared" si="99"/>
        <v>0</v>
      </c>
      <c r="AT213" s="61">
        <f t="shared" si="100"/>
        <v>0</v>
      </c>
      <c r="AU213" s="61">
        <f t="shared" si="101"/>
        <v>0</v>
      </c>
      <c r="AV213" s="62">
        <f t="shared" si="102"/>
        <v>0</v>
      </c>
      <c r="AW213" s="301">
        <f>AW214</f>
        <v>1554.5</v>
      </c>
      <c r="AX213" s="51" t="e">
        <f t="shared" si="103"/>
        <v>#DIV/0!</v>
      </c>
    </row>
    <row r="214" spans="1:50" ht="30.75">
      <c r="A214" s="126" t="s">
        <v>170</v>
      </c>
      <c r="B214" s="27">
        <v>974</v>
      </c>
      <c r="C214" s="74" t="s">
        <v>199</v>
      </c>
      <c r="D214" s="74" t="s">
        <v>199</v>
      </c>
      <c r="E214" s="74" t="s">
        <v>59</v>
      </c>
      <c r="F214" s="282" t="s">
        <v>131</v>
      </c>
      <c r="G214" s="29"/>
      <c r="H214" s="30"/>
      <c r="I214" s="30"/>
      <c r="J214" s="32"/>
      <c r="K214" s="75"/>
      <c r="L214" s="30"/>
      <c r="M214" s="30"/>
      <c r="N214" s="123"/>
      <c r="O214" s="29"/>
      <c r="P214" s="30"/>
      <c r="Q214" s="30"/>
      <c r="R214" s="65"/>
      <c r="S214" s="72"/>
      <c r="T214" s="30"/>
      <c r="U214" s="30"/>
      <c r="V214" s="30"/>
      <c r="W214" s="34"/>
      <c r="X214" s="76"/>
      <c r="Y214" s="8"/>
      <c r="Z214" s="8"/>
      <c r="AA214" s="8"/>
      <c r="AB214" s="35"/>
      <c r="AC214" s="58"/>
      <c r="AD214" s="30"/>
      <c r="AE214" s="30"/>
      <c r="AF214" s="30"/>
      <c r="AG214" s="31"/>
      <c r="AH214" s="29"/>
      <c r="AI214" s="30"/>
      <c r="AJ214" s="30"/>
      <c r="AK214" s="30"/>
      <c r="AL214" s="31"/>
      <c r="AM214" s="60">
        <f t="shared" si="97"/>
        <v>1568.75</v>
      </c>
      <c r="AN214" s="30">
        <v>50</v>
      </c>
      <c r="AO214" s="30">
        <v>1518.75</v>
      </c>
      <c r="AP214" s="30"/>
      <c r="AQ214" s="32"/>
      <c r="AR214" s="60">
        <f t="shared" si="98"/>
        <v>1568.75</v>
      </c>
      <c r="AS214" s="61">
        <f t="shared" si="99"/>
        <v>50</v>
      </c>
      <c r="AT214" s="61">
        <f t="shared" si="100"/>
        <v>1518.75</v>
      </c>
      <c r="AU214" s="61"/>
      <c r="AV214" s="62"/>
      <c r="AW214" s="51">
        <f>прил1!AV151</f>
        <v>1554.5</v>
      </c>
      <c r="AX214" s="51">
        <f t="shared" si="103"/>
        <v>99.09163346613545</v>
      </c>
    </row>
    <row r="215" spans="1:50" ht="31.5">
      <c r="A215" s="70" t="s">
        <v>214</v>
      </c>
      <c r="B215" s="12">
        <v>974</v>
      </c>
      <c r="C215" s="71" t="s">
        <v>199</v>
      </c>
      <c r="D215" s="71" t="s">
        <v>172</v>
      </c>
      <c r="E215" s="71"/>
      <c r="F215" s="281"/>
      <c r="G215" s="58">
        <f t="shared" si="86"/>
        <v>3721.8</v>
      </c>
      <c r="H215" s="63">
        <f>H221</f>
        <v>3721.8</v>
      </c>
      <c r="I215" s="63"/>
      <c r="J215" s="65"/>
      <c r="K215" s="58">
        <f t="shared" si="91"/>
        <v>1085.8</v>
      </c>
      <c r="L215" s="63">
        <f>L221+L216</f>
        <v>959.4</v>
      </c>
      <c r="M215" s="63">
        <f>M221+M216</f>
        <v>0</v>
      </c>
      <c r="N215" s="63">
        <f>N221+N216</f>
        <v>126.4</v>
      </c>
      <c r="O215" s="58">
        <f t="shared" si="87"/>
        <v>4807.599999999999</v>
      </c>
      <c r="P215" s="63">
        <f aca="true" t="shared" si="108" ref="P215:R222">H215+L215</f>
        <v>4681.2</v>
      </c>
      <c r="Q215" s="63">
        <f t="shared" si="108"/>
        <v>0</v>
      </c>
      <c r="R215" s="65">
        <f t="shared" si="108"/>
        <v>126.4</v>
      </c>
      <c r="S215" s="72">
        <f t="shared" si="104"/>
        <v>33.3</v>
      </c>
      <c r="T215" s="63">
        <f>T216</f>
        <v>28</v>
      </c>
      <c r="U215" s="63"/>
      <c r="V215" s="63">
        <f>V216</f>
        <v>5.3</v>
      </c>
      <c r="W215" s="67"/>
      <c r="X215" s="59">
        <f t="shared" si="77"/>
        <v>4840.9</v>
      </c>
      <c r="Y215" s="63">
        <f t="shared" si="78"/>
        <v>4709.2</v>
      </c>
      <c r="Z215" s="63">
        <f t="shared" si="79"/>
        <v>0</v>
      </c>
      <c r="AA215" s="63">
        <f t="shared" si="80"/>
        <v>131.70000000000002</v>
      </c>
      <c r="AB215" s="35"/>
      <c r="AC215" s="58">
        <f t="shared" si="105"/>
        <v>1031.96</v>
      </c>
      <c r="AD215" s="63">
        <f>AD216+AD219+AD221</f>
        <v>13.98</v>
      </c>
      <c r="AE215" s="63">
        <f>AE216+AE219+AE221</f>
        <v>17.98</v>
      </c>
      <c r="AF215" s="63">
        <f>AF216+AF219+AF221</f>
        <v>1000</v>
      </c>
      <c r="AG215" s="64">
        <f>AG216+AG219+AG221</f>
        <v>0</v>
      </c>
      <c r="AH215" s="58">
        <f t="shared" si="106"/>
        <v>5872.859999999999</v>
      </c>
      <c r="AI215" s="63">
        <f t="shared" si="107"/>
        <v>4723.179999999999</v>
      </c>
      <c r="AJ215" s="63">
        <f t="shared" si="107"/>
        <v>17.98</v>
      </c>
      <c r="AK215" s="63">
        <f t="shared" si="107"/>
        <v>1131.7</v>
      </c>
      <c r="AL215" s="64">
        <f t="shared" si="107"/>
        <v>0</v>
      </c>
      <c r="AM215" s="60">
        <f t="shared" si="97"/>
        <v>0</v>
      </c>
      <c r="AN215" s="30"/>
      <c r="AO215" s="30"/>
      <c r="AP215" s="30"/>
      <c r="AQ215" s="32"/>
      <c r="AR215" s="60">
        <f t="shared" si="98"/>
        <v>5872.859999999999</v>
      </c>
      <c r="AS215" s="68">
        <f t="shared" si="99"/>
        <v>4723.179999999999</v>
      </c>
      <c r="AT215" s="68">
        <f t="shared" si="100"/>
        <v>17.98</v>
      </c>
      <c r="AU215" s="68">
        <f t="shared" si="101"/>
        <v>1131.7</v>
      </c>
      <c r="AV215" s="69">
        <f t="shared" si="102"/>
        <v>0</v>
      </c>
      <c r="AW215" s="300">
        <f>AW216+AW219+AW221</f>
        <v>5695.1</v>
      </c>
      <c r="AX215" s="155">
        <f t="shared" si="103"/>
        <v>96.97319534264398</v>
      </c>
    </row>
    <row r="216" spans="1:50" ht="60.75">
      <c r="A216" s="73" t="s">
        <v>215</v>
      </c>
      <c r="B216" s="27">
        <v>974</v>
      </c>
      <c r="C216" s="107" t="s">
        <v>199</v>
      </c>
      <c r="D216" s="107" t="s">
        <v>172</v>
      </c>
      <c r="E216" s="74" t="s">
        <v>100</v>
      </c>
      <c r="F216" s="282"/>
      <c r="G216" s="29"/>
      <c r="H216" s="30"/>
      <c r="I216" s="30"/>
      <c r="J216" s="32"/>
      <c r="K216" s="75">
        <f t="shared" si="91"/>
        <v>733.4</v>
      </c>
      <c r="L216" s="30">
        <f aca="true" t="shared" si="109" ref="L216:N217">L217</f>
        <v>607</v>
      </c>
      <c r="M216" s="30">
        <f t="shared" si="109"/>
        <v>0</v>
      </c>
      <c r="N216" s="30">
        <f t="shared" si="109"/>
        <v>126.4</v>
      </c>
      <c r="O216" s="29">
        <f t="shared" si="87"/>
        <v>733.4</v>
      </c>
      <c r="P216" s="30">
        <f t="shared" si="108"/>
        <v>607</v>
      </c>
      <c r="Q216" s="30">
        <f t="shared" si="108"/>
        <v>0</v>
      </c>
      <c r="R216" s="32">
        <f t="shared" si="108"/>
        <v>126.4</v>
      </c>
      <c r="S216" s="33">
        <f t="shared" si="104"/>
        <v>33.3</v>
      </c>
      <c r="T216" s="30">
        <f>T217</f>
        <v>28</v>
      </c>
      <c r="U216" s="30"/>
      <c r="V216" s="30">
        <f>V217</f>
        <v>5.3</v>
      </c>
      <c r="W216" s="34"/>
      <c r="X216" s="76">
        <f t="shared" si="77"/>
        <v>766.7</v>
      </c>
      <c r="Y216" s="8">
        <f t="shared" si="78"/>
        <v>635</v>
      </c>
      <c r="Z216" s="8">
        <f t="shared" si="79"/>
        <v>0</v>
      </c>
      <c r="AA216" s="8">
        <f t="shared" si="80"/>
        <v>131.70000000000002</v>
      </c>
      <c r="AB216" s="35"/>
      <c r="AC216" s="58">
        <f t="shared" si="105"/>
        <v>0</v>
      </c>
      <c r="AD216" s="30"/>
      <c r="AE216" s="30"/>
      <c r="AF216" s="30"/>
      <c r="AG216" s="31"/>
      <c r="AH216" s="29">
        <f t="shared" si="106"/>
        <v>766.7</v>
      </c>
      <c r="AI216" s="30">
        <f t="shared" si="107"/>
        <v>635</v>
      </c>
      <c r="AJ216" s="30">
        <f t="shared" si="107"/>
        <v>0</v>
      </c>
      <c r="AK216" s="30">
        <f t="shared" si="107"/>
        <v>131.70000000000002</v>
      </c>
      <c r="AL216" s="31">
        <f t="shared" si="107"/>
        <v>0</v>
      </c>
      <c r="AM216" s="60">
        <f t="shared" si="97"/>
        <v>0</v>
      </c>
      <c r="AN216" s="30"/>
      <c r="AO216" s="30"/>
      <c r="AP216" s="30"/>
      <c r="AQ216" s="32"/>
      <c r="AR216" s="60">
        <f t="shared" si="98"/>
        <v>766.7</v>
      </c>
      <c r="AS216" s="61">
        <f t="shared" si="99"/>
        <v>635</v>
      </c>
      <c r="AT216" s="61">
        <f t="shared" si="100"/>
        <v>0</v>
      </c>
      <c r="AU216" s="61">
        <f t="shared" si="101"/>
        <v>131.70000000000002</v>
      </c>
      <c r="AV216" s="62">
        <f t="shared" si="102"/>
        <v>0</v>
      </c>
      <c r="AW216" s="301">
        <f>AW217</f>
        <v>670.2</v>
      </c>
      <c r="AX216" s="51">
        <f t="shared" si="103"/>
        <v>87.41359071344725</v>
      </c>
    </row>
    <row r="217" spans="1:50" ht="15.75">
      <c r="A217" s="73" t="s">
        <v>101</v>
      </c>
      <c r="B217" s="27">
        <v>974</v>
      </c>
      <c r="C217" s="107" t="s">
        <v>199</v>
      </c>
      <c r="D217" s="107" t="s">
        <v>172</v>
      </c>
      <c r="E217" s="74" t="s">
        <v>102</v>
      </c>
      <c r="F217" s="282"/>
      <c r="G217" s="29"/>
      <c r="H217" s="30"/>
      <c r="I217" s="30"/>
      <c r="J217" s="32"/>
      <c r="K217" s="75">
        <f t="shared" si="91"/>
        <v>733.4</v>
      </c>
      <c r="L217" s="30">
        <f t="shared" si="109"/>
        <v>607</v>
      </c>
      <c r="M217" s="30">
        <f t="shared" si="109"/>
        <v>0</v>
      </c>
      <c r="N217" s="30">
        <f t="shared" si="109"/>
        <v>126.4</v>
      </c>
      <c r="O217" s="29">
        <f t="shared" si="87"/>
        <v>733.4</v>
      </c>
      <c r="P217" s="30">
        <f t="shared" si="108"/>
        <v>607</v>
      </c>
      <c r="Q217" s="30">
        <f t="shared" si="108"/>
        <v>0</v>
      </c>
      <c r="R217" s="32">
        <f t="shared" si="108"/>
        <v>126.4</v>
      </c>
      <c r="S217" s="33">
        <f t="shared" si="104"/>
        <v>33.3</v>
      </c>
      <c r="T217" s="30">
        <f>T218</f>
        <v>28</v>
      </c>
      <c r="U217" s="30"/>
      <c r="V217" s="30">
        <f>V218</f>
        <v>5.3</v>
      </c>
      <c r="W217" s="34"/>
      <c r="X217" s="76">
        <f t="shared" si="77"/>
        <v>766.7</v>
      </c>
      <c r="Y217" s="8">
        <f t="shared" si="78"/>
        <v>635</v>
      </c>
      <c r="Z217" s="8">
        <f t="shared" si="79"/>
        <v>0</v>
      </c>
      <c r="AA217" s="8">
        <f t="shared" si="80"/>
        <v>131.70000000000002</v>
      </c>
      <c r="AB217" s="35"/>
      <c r="AC217" s="58">
        <f t="shared" si="105"/>
        <v>0</v>
      </c>
      <c r="AD217" s="30"/>
      <c r="AE217" s="30"/>
      <c r="AF217" s="30"/>
      <c r="AG217" s="31"/>
      <c r="AH217" s="29">
        <f t="shared" si="106"/>
        <v>766.7</v>
      </c>
      <c r="AI217" s="30">
        <f t="shared" si="107"/>
        <v>635</v>
      </c>
      <c r="AJ217" s="30">
        <f t="shared" si="107"/>
        <v>0</v>
      </c>
      <c r="AK217" s="30">
        <f t="shared" si="107"/>
        <v>131.70000000000002</v>
      </c>
      <c r="AL217" s="31">
        <f t="shared" si="107"/>
        <v>0</v>
      </c>
      <c r="AM217" s="60">
        <f t="shared" si="97"/>
        <v>0</v>
      </c>
      <c r="AN217" s="30"/>
      <c r="AO217" s="30"/>
      <c r="AP217" s="30"/>
      <c r="AQ217" s="32"/>
      <c r="AR217" s="60">
        <f t="shared" si="98"/>
        <v>766.7</v>
      </c>
      <c r="AS217" s="61">
        <f t="shared" si="99"/>
        <v>635</v>
      </c>
      <c r="AT217" s="61">
        <f t="shared" si="100"/>
        <v>0</v>
      </c>
      <c r="AU217" s="61">
        <f t="shared" si="101"/>
        <v>131.70000000000002</v>
      </c>
      <c r="AV217" s="62">
        <f t="shared" si="102"/>
        <v>0</v>
      </c>
      <c r="AW217" s="301">
        <f>AW218</f>
        <v>670.2</v>
      </c>
      <c r="AX217" s="51">
        <f t="shared" si="103"/>
        <v>87.41359071344725</v>
      </c>
    </row>
    <row r="218" spans="1:50" ht="30.75">
      <c r="A218" s="73" t="s">
        <v>103</v>
      </c>
      <c r="B218" s="27">
        <v>974</v>
      </c>
      <c r="C218" s="107" t="s">
        <v>199</v>
      </c>
      <c r="D218" s="107" t="s">
        <v>172</v>
      </c>
      <c r="E218" s="74" t="s">
        <v>102</v>
      </c>
      <c r="F218" s="282" t="s">
        <v>104</v>
      </c>
      <c r="G218" s="29"/>
      <c r="H218" s="30"/>
      <c r="I218" s="30"/>
      <c r="J218" s="32"/>
      <c r="K218" s="75">
        <f t="shared" si="91"/>
        <v>733.4</v>
      </c>
      <c r="L218" s="30">
        <v>607</v>
      </c>
      <c r="M218" s="30"/>
      <c r="N218" s="31">
        <v>126.4</v>
      </c>
      <c r="O218" s="29">
        <f t="shared" si="87"/>
        <v>733.4</v>
      </c>
      <c r="P218" s="30">
        <f t="shared" si="108"/>
        <v>607</v>
      </c>
      <c r="Q218" s="30">
        <f t="shared" si="108"/>
        <v>0</v>
      </c>
      <c r="R218" s="32">
        <f t="shared" si="108"/>
        <v>126.4</v>
      </c>
      <c r="S218" s="33">
        <f t="shared" si="104"/>
        <v>33.3</v>
      </c>
      <c r="T218" s="30">
        <v>28</v>
      </c>
      <c r="U218" s="30"/>
      <c r="V218" s="30">
        <v>5.3</v>
      </c>
      <c r="W218" s="34"/>
      <c r="X218" s="76">
        <f t="shared" si="77"/>
        <v>766.7</v>
      </c>
      <c r="Y218" s="8">
        <f t="shared" si="78"/>
        <v>635</v>
      </c>
      <c r="Z218" s="8">
        <f t="shared" si="79"/>
        <v>0</v>
      </c>
      <c r="AA218" s="8">
        <f t="shared" si="80"/>
        <v>131.70000000000002</v>
      </c>
      <c r="AB218" s="35"/>
      <c r="AC218" s="58">
        <f t="shared" si="105"/>
        <v>0</v>
      </c>
      <c r="AD218" s="30"/>
      <c r="AE218" s="30"/>
      <c r="AF218" s="30"/>
      <c r="AG218" s="31"/>
      <c r="AH218" s="29">
        <f t="shared" si="106"/>
        <v>766.7</v>
      </c>
      <c r="AI218" s="30">
        <f t="shared" si="107"/>
        <v>635</v>
      </c>
      <c r="AJ218" s="30">
        <f t="shared" si="107"/>
        <v>0</v>
      </c>
      <c r="AK218" s="30">
        <f t="shared" si="107"/>
        <v>131.70000000000002</v>
      </c>
      <c r="AL218" s="31">
        <f t="shared" si="107"/>
        <v>0</v>
      </c>
      <c r="AM218" s="60">
        <f t="shared" si="97"/>
        <v>0</v>
      </c>
      <c r="AN218" s="30"/>
      <c r="AO218" s="30"/>
      <c r="AP218" s="30"/>
      <c r="AQ218" s="32"/>
      <c r="AR218" s="60">
        <f t="shared" si="98"/>
        <v>766.7</v>
      </c>
      <c r="AS218" s="61">
        <f t="shared" si="99"/>
        <v>635</v>
      </c>
      <c r="AT218" s="61">
        <f t="shared" si="100"/>
        <v>0</v>
      </c>
      <c r="AU218" s="61">
        <f t="shared" si="101"/>
        <v>131.70000000000002</v>
      </c>
      <c r="AV218" s="62">
        <f t="shared" si="102"/>
        <v>0</v>
      </c>
      <c r="AW218" s="301">
        <f>прил1!AV155</f>
        <v>670.2</v>
      </c>
      <c r="AX218" s="51">
        <f t="shared" si="103"/>
        <v>87.41359071344725</v>
      </c>
    </row>
    <row r="219" spans="1:50" ht="30.75">
      <c r="A219" s="73" t="s">
        <v>12</v>
      </c>
      <c r="B219" s="27">
        <v>974</v>
      </c>
      <c r="C219" s="107" t="s">
        <v>199</v>
      </c>
      <c r="D219" s="107" t="s">
        <v>172</v>
      </c>
      <c r="E219" s="74" t="s">
        <v>13</v>
      </c>
      <c r="F219" s="282"/>
      <c r="G219" s="29"/>
      <c r="H219" s="30"/>
      <c r="I219" s="30"/>
      <c r="J219" s="32"/>
      <c r="K219" s="75"/>
      <c r="L219" s="30"/>
      <c r="M219" s="30"/>
      <c r="N219" s="31"/>
      <c r="O219" s="29"/>
      <c r="P219" s="30"/>
      <c r="Q219" s="30"/>
      <c r="R219" s="32"/>
      <c r="S219" s="33"/>
      <c r="T219" s="30"/>
      <c r="U219" s="30"/>
      <c r="V219" s="30"/>
      <c r="W219" s="34"/>
      <c r="X219" s="76"/>
      <c r="Y219" s="8"/>
      <c r="Z219" s="8"/>
      <c r="AA219" s="8"/>
      <c r="AB219" s="35"/>
      <c r="AC219" s="58">
        <f t="shared" si="105"/>
        <v>1000</v>
      </c>
      <c r="AD219" s="30">
        <f>AD220</f>
        <v>0</v>
      </c>
      <c r="AE219" s="30">
        <f>AE220</f>
        <v>0</v>
      </c>
      <c r="AF219" s="30">
        <f>AF220</f>
        <v>1000</v>
      </c>
      <c r="AG219" s="31">
        <f>AG220</f>
        <v>0</v>
      </c>
      <c r="AH219" s="29">
        <f t="shared" si="106"/>
        <v>1000</v>
      </c>
      <c r="AI219" s="30">
        <f t="shared" si="107"/>
        <v>0</v>
      </c>
      <c r="AJ219" s="30">
        <f t="shared" si="107"/>
        <v>0</v>
      </c>
      <c r="AK219" s="30">
        <f t="shared" si="107"/>
        <v>1000</v>
      </c>
      <c r="AL219" s="31">
        <f t="shared" si="107"/>
        <v>0</v>
      </c>
      <c r="AM219" s="60">
        <f t="shared" si="97"/>
        <v>0</v>
      </c>
      <c r="AN219" s="30"/>
      <c r="AO219" s="30"/>
      <c r="AP219" s="30"/>
      <c r="AQ219" s="32"/>
      <c r="AR219" s="60">
        <f t="shared" si="98"/>
        <v>1000</v>
      </c>
      <c r="AS219" s="61">
        <f t="shared" si="99"/>
        <v>0</v>
      </c>
      <c r="AT219" s="61">
        <f t="shared" si="100"/>
        <v>0</v>
      </c>
      <c r="AU219" s="61">
        <f t="shared" si="101"/>
        <v>1000</v>
      </c>
      <c r="AV219" s="62">
        <f t="shared" si="102"/>
        <v>0</v>
      </c>
      <c r="AW219" s="301">
        <f>AW220</f>
        <v>1000</v>
      </c>
      <c r="AX219" s="51">
        <f t="shared" si="103"/>
        <v>100</v>
      </c>
    </row>
    <row r="220" spans="1:50" ht="30.75">
      <c r="A220" s="73" t="s">
        <v>170</v>
      </c>
      <c r="B220" s="27">
        <v>974</v>
      </c>
      <c r="C220" s="107" t="s">
        <v>199</v>
      </c>
      <c r="D220" s="107" t="s">
        <v>172</v>
      </c>
      <c r="E220" s="74" t="s">
        <v>13</v>
      </c>
      <c r="F220" s="282" t="s">
        <v>131</v>
      </c>
      <c r="G220" s="29"/>
      <c r="H220" s="30"/>
      <c r="I220" s="30"/>
      <c r="J220" s="32"/>
      <c r="K220" s="75"/>
      <c r="L220" s="30"/>
      <c r="M220" s="30"/>
      <c r="N220" s="31"/>
      <c r="O220" s="29"/>
      <c r="P220" s="30"/>
      <c r="Q220" s="30"/>
      <c r="R220" s="32"/>
      <c r="S220" s="33"/>
      <c r="T220" s="30"/>
      <c r="U220" s="30"/>
      <c r="V220" s="30"/>
      <c r="W220" s="34"/>
      <c r="X220" s="76"/>
      <c r="Y220" s="8"/>
      <c r="Z220" s="8"/>
      <c r="AA220" s="8"/>
      <c r="AB220" s="35"/>
      <c r="AC220" s="58">
        <f t="shared" si="105"/>
        <v>1000</v>
      </c>
      <c r="AD220" s="30">
        <f>прил1!AC157</f>
        <v>0</v>
      </c>
      <c r="AE220" s="30">
        <f>прил1!AD157</f>
        <v>0</v>
      </c>
      <c r="AF220" s="30">
        <f>прил1!AE157</f>
        <v>1000</v>
      </c>
      <c r="AG220" s="31">
        <f>прил1!AF157</f>
        <v>0</v>
      </c>
      <c r="AH220" s="29">
        <f t="shared" si="106"/>
        <v>1000</v>
      </c>
      <c r="AI220" s="30">
        <f t="shared" si="107"/>
        <v>0</v>
      </c>
      <c r="AJ220" s="30">
        <f t="shared" si="107"/>
        <v>0</v>
      </c>
      <c r="AK220" s="30">
        <f t="shared" si="107"/>
        <v>1000</v>
      </c>
      <c r="AL220" s="31">
        <f t="shared" si="107"/>
        <v>0</v>
      </c>
      <c r="AM220" s="60">
        <f t="shared" si="97"/>
        <v>0</v>
      </c>
      <c r="AN220" s="30"/>
      <c r="AO220" s="30"/>
      <c r="AP220" s="30"/>
      <c r="AQ220" s="32"/>
      <c r="AR220" s="60">
        <f t="shared" si="98"/>
        <v>1000</v>
      </c>
      <c r="AS220" s="61">
        <f t="shared" si="99"/>
        <v>0</v>
      </c>
      <c r="AT220" s="61">
        <f t="shared" si="100"/>
        <v>0</v>
      </c>
      <c r="AU220" s="61">
        <f t="shared" si="101"/>
        <v>1000</v>
      </c>
      <c r="AV220" s="62">
        <f t="shared" si="102"/>
        <v>0</v>
      </c>
      <c r="AW220" s="301">
        <f>прил1!AV157</f>
        <v>1000</v>
      </c>
      <c r="AX220" s="51">
        <f t="shared" si="103"/>
        <v>100</v>
      </c>
    </row>
    <row r="221" spans="1:50" ht="93" customHeight="1">
      <c r="A221" s="73" t="s">
        <v>216</v>
      </c>
      <c r="B221" s="27">
        <v>974</v>
      </c>
      <c r="C221" s="74" t="s">
        <v>199</v>
      </c>
      <c r="D221" s="74" t="s">
        <v>172</v>
      </c>
      <c r="E221" s="74" t="s">
        <v>217</v>
      </c>
      <c r="F221" s="282"/>
      <c r="G221" s="29">
        <f t="shared" si="86"/>
        <v>3721.8</v>
      </c>
      <c r="H221" s="30">
        <f>H222</f>
        <v>3721.8</v>
      </c>
      <c r="I221" s="30"/>
      <c r="J221" s="32"/>
      <c r="K221" s="75">
        <f t="shared" si="91"/>
        <v>352.4</v>
      </c>
      <c r="L221" s="30">
        <f>L222</f>
        <v>352.4</v>
      </c>
      <c r="M221" s="30"/>
      <c r="N221" s="31"/>
      <c r="O221" s="29">
        <f t="shared" si="87"/>
        <v>4074.2000000000003</v>
      </c>
      <c r="P221" s="30">
        <f t="shared" si="108"/>
        <v>4074.2000000000003</v>
      </c>
      <c r="Q221" s="30">
        <f t="shared" si="108"/>
        <v>0</v>
      </c>
      <c r="R221" s="32">
        <f t="shared" si="108"/>
        <v>0</v>
      </c>
      <c r="S221" s="33"/>
      <c r="T221" s="30"/>
      <c r="U221" s="30"/>
      <c r="V221" s="30"/>
      <c r="W221" s="34"/>
      <c r="X221" s="76">
        <f t="shared" si="77"/>
        <v>4074.2000000000003</v>
      </c>
      <c r="Y221" s="8">
        <f t="shared" si="78"/>
        <v>4074.2000000000003</v>
      </c>
      <c r="Z221" s="8">
        <f t="shared" si="79"/>
        <v>0</v>
      </c>
      <c r="AA221" s="8">
        <f t="shared" si="80"/>
        <v>0</v>
      </c>
      <c r="AB221" s="35"/>
      <c r="AC221" s="58">
        <f t="shared" si="105"/>
        <v>31.96</v>
      </c>
      <c r="AD221" s="30">
        <f aca="true" t="shared" si="110" ref="AD221:AF222">AD222</f>
        <v>13.98</v>
      </c>
      <c r="AE221" s="30">
        <f t="shared" si="110"/>
        <v>17.98</v>
      </c>
      <c r="AF221" s="30">
        <f t="shared" si="110"/>
        <v>0</v>
      </c>
      <c r="AG221" s="31"/>
      <c r="AH221" s="29">
        <f t="shared" si="106"/>
        <v>4106.16</v>
      </c>
      <c r="AI221" s="30">
        <f t="shared" si="107"/>
        <v>4088.1800000000003</v>
      </c>
      <c r="AJ221" s="30">
        <f t="shared" si="107"/>
        <v>17.98</v>
      </c>
      <c r="AK221" s="30">
        <f t="shared" si="107"/>
        <v>0</v>
      </c>
      <c r="AL221" s="31">
        <f t="shared" si="107"/>
        <v>0</v>
      </c>
      <c r="AM221" s="60">
        <f t="shared" si="97"/>
        <v>0</v>
      </c>
      <c r="AN221" s="30"/>
      <c r="AO221" s="30"/>
      <c r="AP221" s="30"/>
      <c r="AQ221" s="32"/>
      <c r="AR221" s="60">
        <f t="shared" si="98"/>
        <v>4106.16</v>
      </c>
      <c r="AS221" s="61">
        <f t="shared" si="99"/>
        <v>4088.1800000000003</v>
      </c>
      <c r="AT221" s="61">
        <f t="shared" si="100"/>
        <v>17.98</v>
      </c>
      <c r="AU221" s="61">
        <f t="shared" si="101"/>
        <v>0</v>
      </c>
      <c r="AV221" s="62">
        <f t="shared" si="102"/>
        <v>0</v>
      </c>
      <c r="AW221" s="301">
        <f>AW222</f>
        <v>4024.9</v>
      </c>
      <c r="AX221" s="51">
        <f t="shared" si="103"/>
        <v>98.02102207415201</v>
      </c>
    </row>
    <row r="222" spans="1:50" ht="36" customHeight="1">
      <c r="A222" s="73" t="s">
        <v>218</v>
      </c>
      <c r="B222" s="27">
        <v>974</v>
      </c>
      <c r="C222" s="74" t="s">
        <v>199</v>
      </c>
      <c r="D222" s="74" t="s">
        <v>172</v>
      </c>
      <c r="E222" s="74" t="s">
        <v>219</v>
      </c>
      <c r="F222" s="282"/>
      <c r="G222" s="29">
        <f t="shared" si="86"/>
        <v>3721.8</v>
      </c>
      <c r="H222" s="30">
        <f>H223</f>
        <v>3721.8</v>
      </c>
      <c r="I222" s="30"/>
      <c r="J222" s="32"/>
      <c r="K222" s="75">
        <f t="shared" si="91"/>
        <v>352.4</v>
      </c>
      <c r="L222" s="30">
        <f>L223</f>
        <v>352.4</v>
      </c>
      <c r="M222" s="30"/>
      <c r="N222" s="31"/>
      <c r="O222" s="29">
        <f t="shared" si="87"/>
        <v>4074.2000000000003</v>
      </c>
      <c r="P222" s="30">
        <f t="shared" si="108"/>
        <v>4074.2000000000003</v>
      </c>
      <c r="Q222" s="30">
        <f t="shared" si="108"/>
        <v>0</v>
      </c>
      <c r="R222" s="32">
        <f t="shared" si="108"/>
        <v>0</v>
      </c>
      <c r="S222" s="33"/>
      <c r="T222" s="30"/>
      <c r="U222" s="30"/>
      <c r="V222" s="30"/>
      <c r="W222" s="34"/>
      <c r="X222" s="76">
        <f t="shared" si="77"/>
        <v>4074.2000000000003</v>
      </c>
      <c r="Y222" s="8">
        <f t="shared" si="78"/>
        <v>4074.2000000000003</v>
      </c>
      <c r="Z222" s="8">
        <f t="shared" si="79"/>
        <v>0</v>
      </c>
      <c r="AA222" s="8">
        <f t="shared" si="80"/>
        <v>0</v>
      </c>
      <c r="AB222" s="35"/>
      <c r="AC222" s="58">
        <f t="shared" si="105"/>
        <v>31.96</v>
      </c>
      <c r="AD222" s="30">
        <f t="shared" si="110"/>
        <v>13.98</v>
      </c>
      <c r="AE222" s="30">
        <f t="shared" si="110"/>
        <v>17.98</v>
      </c>
      <c r="AF222" s="30">
        <f t="shared" si="110"/>
        <v>0</v>
      </c>
      <c r="AG222" s="31"/>
      <c r="AH222" s="29">
        <f t="shared" si="106"/>
        <v>4106.16</v>
      </c>
      <c r="AI222" s="30">
        <f t="shared" si="107"/>
        <v>4088.1800000000003</v>
      </c>
      <c r="AJ222" s="30">
        <f t="shared" si="107"/>
        <v>17.98</v>
      </c>
      <c r="AK222" s="30">
        <f t="shared" si="107"/>
        <v>0</v>
      </c>
      <c r="AL222" s="31">
        <f t="shared" si="107"/>
        <v>0</v>
      </c>
      <c r="AM222" s="60">
        <f t="shared" si="97"/>
        <v>0</v>
      </c>
      <c r="AN222" s="30"/>
      <c r="AO222" s="30"/>
      <c r="AP222" s="30"/>
      <c r="AQ222" s="32"/>
      <c r="AR222" s="60">
        <f t="shared" si="98"/>
        <v>4106.16</v>
      </c>
      <c r="AS222" s="61">
        <f t="shared" si="99"/>
        <v>4088.1800000000003</v>
      </c>
      <c r="AT222" s="61">
        <f t="shared" si="100"/>
        <v>17.98</v>
      </c>
      <c r="AU222" s="61">
        <f t="shared" si="101"/>
        <v>0</v>
      </c>
      <c r="AV222" s="62">
        <f t="shared" si="102"/>
        <v>0</v>
      </c>
      <c r="AW222" s="301">
        <f>AW223</f>
        <v>4024.9</v>
      </c>
      <c r="AX222" s="51">
        <f t="shared" si="103"/>
        <v>98.02102207415201</v>
      </c>
    </row>
    <row r="223" spans="1:50" ht="30.75">
      <c r="A223" s="73" t="s">
        <v>170</v>
      </c>
      <c r="B223" s="27">
        <v>974</v>
      </c>
      <c r="C223" s="74" t="s">
        <v>199</v>
      </c>
      <c r="D223" s="74" t="s">
        <v>172</v>
      </c>
      <c r="E223" s="74" t="s">
        <v>219</v>
      </c>
      <c r="F223" s="282" t="s">
        <v>131</v>
      </c>
      <c r="G223" s="29">
        <f t="shared" si="86"/>
        <v>3721.8</v>
      </c>
      <c r="H223" s="30">
        <v>3721.8</v>
      </c>
      <c r="I223" s="30"/>
      <c r="J223" s="32"/>
      <c r="K223" s="75">
        <f t="shared" si="91"/>
        <v>352.4</v>
      </c>
      <c r="L223" s="30">
        <v>352.4</v>
      </c>
      <c r="M223" s="30"/>
      <c r="N223" s="31"/>
      <c r="O223" s="29">
        <f t="shared" si="87"/>
        <v>4074.2000000000003</v>
      </c>
      <c r="P223" s="30">
        <f aca="true" t="shared" si="111" ref="P223:R230">H223+L223</f>
        <v>4074.2000000000003</v>
      </c>
      <c r="Q223" s="30">
        <f t="shared" si="111"/>
        <v>0</v>
      </c>
      <c r="R223" s="32">
        <f t="shared" si="111"/>
        <v>0</v>
      </c>
      <c r="S223" s="33"/>
      <c r="T223" s="30"/>
      <c r="U223" s="30"/>
      <c r="V223" s="30"/>
      <c r="W223" s="34"/>
      <c r="X223" s="76">
        <f t="shared" si="77"/>
        <v>4074.2000000000003</v>
      </c>
      <c r="Y223" s="8">
        <f t="shared" si="78"/>
        <v>4074.2000000000003</v>
      </c>
      <c r="Z223" s="8">
        <f t="shared" si="79"/>
        <v>0</v>
      </c>
      <c r="AA223" s="8">
        <f t="shared" si="80"/>
        <v>0</v>
      </c>
      <c r="AB223" s="35"/>
      <c r="AC223" s="58">
        <f t="shared" si="105"/>
        <v>31.96</v>
      </c>
      <c r="AD223" s="30">
        <f>прил1!AC160</f>
        <v>13.98</v>
      </c>
      <c r="AE223" s="30">
        <f>прил1!AD160</f>
        <v>17.98</v>
      </c>
      <c r="AF223" s="30">
        <f>прил1!AE160</f>
        <v>0</v>
      </c>
      <c r="AG223" s="31"/>
      <c r="AH223" s="29">
        <f t="shared" si="106"/>
        <v>4106.16</v>
      </c>
      <c r="AI223" s="30">
        <f t="shared" si="107"/>
        <v>4088.1800000000003</v>
      </c>
      <c r="AJ223" s="30">
        <f t="shared" si="107"/>
        <v>17.98</v>
      </c>
      <c r="AK223" s="30">
        <f t="shared" si="107"/>
        <v>0</v>
      </c>
      <c r="AL223" s="31">
        <f t="shared" si="107"/>
        <v>0</v>
      </c>
      <c r="AM223" s="60">
        <f t="shared" si="97"/>
        <v>0</v>
      </c>
      <c r="AN223" s="30"/>
      <c r="AO223" s="30"/>
      <c r="AP223" s="30"/>
      <c r="AQ223" s="32"/>
      <c r="AR223" s="60">
        <f t="shared" si="98"/>
        <v>4106.16</v>
      </c>
      <c r="AS223" s="61">
        <f t="shared" si="99"/>
        <v>4088.1800000000003</v>
      </c>
      <c r="AT223" s="61">
        <f t="shared" si="100"/>
        <v>17.98</v>
      </c>
      <c r="AU223" s="61">
        <f t="shared" si="101"/>
        <v>0</v>
      </c>
      <c r="AV223" s="62">
        <f t="shared" si="102"/>
        <v>0</v>
      </c>
      <c r="AW223" s="301">
        <f>прил1!AV160</f>
        <v>4024.9</v>
      </c>
      <c r="AX223" s="51">
        <f t="shared" si="103"/>
        <v>98.02102207415201</v>
      </c>
    </row>
    <row r="224" spans="1:50" ht="15.75">
      <c r="A224" s="70" t="s">
        <v>305</v>
      </c>
      <c r="B224" s="12">
        <v>974</v>
      </c>
      <c r="C224" s="71" t="s">
        <v>268</v>
      </c>
      <c r="D224" s="71" t="s">
        <v>98</v>
      </c>
      <c r="E224" s="71"/>
      <c r="F224" s="281"/>
      <c r="G224" s="58">
        <f t="shared" si="86"/>
        <v>1476.5</v>
      </c>
      <c r="H224" s="63"/>
      <c r="I224" s="63"/>
      <c r="J224" s="65">
        <f>J225+J228</f>
        <v>1476.5</v>
      </c>
      <c r="K224" s="58">
        <f t="shared" si="91"/>
        <v>19.1</v>
      </c>
      <c r="L224" s="65">
        <f>L225+L228</f>
        <v>0</v>
      </c>
      <c r="M224" s="65">
        <f>M225+M228</f>
        <v>0</v>
      </c>
      <c r="N224" s="64">
        <f>N225+N228</f>
        <v>19.1</v>
      </c>
      <c r="O224" s="58">
        <f t="shared" si="87"/>
        <v>1495.6</v>
      </c>
      <c r="P224" s="63">
        <f t="shared" si="111"/>
        <v>0</v>
      </c>
      <c r="Q224" s="63">
        <f t="shared" si="111"/>
        <v>0</v>
      </c>
      <c r="R224" s="65">
        <f t="shared" si="111"/>
        <v>1495.6</v>
      </c>
      <c r="S224" s="64">
        <f aca="true" t="shared" si="112" ref="S224:S229">SUM(T224:W224)</f>
        <v>-178.27100000000002</v>
      </c>
      <c r="T224" s="63"/>
      <c r="U224" s="63"/>
      <c r="V224" s="63">
        <f>V225+V228</f>
        <v>-178.27100000000002</v>
      </c>
      <c r="W224" s="67"/>
      <c r="X224" s="59">
        <f t="shared" si="77"/>
        <v>1317.329</v>
      </c>
      <c r="Y224" s="63">
        <f t="shared" si="78"/>
        <v>0</v>
      </c>
      <c r="Z224" s="63">
        <f t="shared" si="79"/>
        <v>0</v>
      </c>
      <c r="AA224" s="63">
        <f t="shared" si="80"/>
        <v>1317.329</v>
      </c>
      <c r="AB224" s="35"/>
      <c r="AC224" s="58">
        <f t="shared" si="105"/>
        <v>0</v>
      </c>
      <c r="AD224" s="30"/>
      <c r="AE224" s="30"/>
      <c r="AF224" s="30"/>
      <c r="AG224" s="31"/>
      <c r="AH224" s="58">
        <f t="shared" si="106"/>
        <v>1317.329</v>
      </c>
      <c r="AI224" s="63">
        <f t="shared" si="107"/>
        <v>0</v>
      </c>
      <c r="AJ224" s="63">
        <f t="shared" si="107"/>
        <v>0</v>
      </c>
      <c r="AK224" s="63">
        <f t="shared" si="107"/>
        <v>1317.329</v>
      </c>
      <c r="AL224" s="64">
        <f t="shared" si="107"/>
        <v>0</v>
      </c>
      <c r="AM224" s="60">
        <f t="shared" si="97"/>
        <v>104.8</v>
      </c>
      <c r="AN224" s="63"/>
      <c r="AO224" s="63"/>
      <c r="AP224" s="63">
        <f>AP225+AP228</f>
        <v>104.8</v>
      </c>
      <c r="AQ224" s="65"/>
      <c r="AR224" s="60">
        <f t="shared" si="98"/>
        <v>1422.129</v>
      </c>
      <c r="AS224" s="68">
        <f t="shared" si="99"/>
        <v>0</v>
      </c>
      <c r="AT224" s="68">
        <f t="shared" si="100"/>
        <v>0</v>
      </c>
      <c r="AU224" s="68">
        <f t="shared" si="101"/>
        <v>1422.129</v>
      </c>
      <c r="AV224" s="69">
        <f t="shared" si="102"/>
        <v>0</v>
      </c>
      <c r="AW224" s="300">
        <f>AW225+AW228</f>
        <v>821.4</v>
      </c>
      <c r="AX224" s="155">
        <f t="shared" si="103"/>
        <v>57.758473387435316</v>
      </c>
    </row>
    <row r="225" spans="1:50" ht="15.75">
      <c r="A225" s="73" t="s">
        <v>297</v>
      </c>
      <c r="B225" s="27">
        <v>974</v>
      </c>
      <c r="C225" s="107" t="s">
        <v>268</v>
      </c>
      <c r="D225" s="107" t="s">
        <v>98</v>
      </c>
      <c r="E225" s="74" t="s">
        <v>298</v>
      </c>
      <c r="F225" s="282"/>
      <c r="G225" s="29">
        <f t="shared" si="86"/>
        <v>136</v>
      </c>
      <c r="H225" s="30"/>
      <c r="I225" s="30"/>
      <c r="J225" s="32">
        <f>J226</f>
        <v>136</v>
      </c>
      <c r="K225" s="75">
        <f t="shared" si="91"/>
        <v>0</v>
      </c>
      <c r="L225" s="30"/>
      <c r="M225" s="30"/>
      <c r="N225" s="31"/>
      <c r="O225" s="29">
        <f t="shared" si="87"/>
        <v>136</v>
      </c>
      <c r="P225" s="30">
        <f t="shared" si="111"/>
        <v>0</v>
      </c>
      <c r="Q225" s="30">
        <f t="shared" si="111"/>
        <v>0</v>
      </c>
      <c r="R225" s="32">
        <f t="shared" si="111"/>
        <v>136</v>
      </c>
      <c r="S225" s="31">
        <f t="shared" si="112"/>
        <v>11.6</v>
      </c>
      <c r="T225" s="30"/>
      <c r="U225" s="30"/>
      <c r="V225" s="30">
        <f>V226</f>
        <v>11.6</v>
      </c>
      <c r="W225" s="34"/>
      <c r="X225" s="76">
        <f t="shared" si="77"/>
        <v>147.6</v>
      </c>
      <c r="Y225" s="8">
        <f t="shared" si="78"/>
        <v>0</v>
      </c>
      <c r="Z225" s="8">
        <f t="shared" si="79"/>
        <v>0</v>
      </c>
      <c r="AA225" s="8">
        <f t="shared" si="80"/>
        <v>147.6</v>
      </c>
      <c r="AB225" s="77"/>
      <c r="AC225" s="58">
        <f t="shared" si="105"/>
        <v>0</v>
      </c>
      <c r="AD225" s="30"/>
      <c r="AE225" s="30"/>
      <c r="AF225" s="30"/>
      <c r="AG225" s="31"/>
      <c r="AH225" s="29">
        <f t="shared" si="106"/>
        <v>147.6</v>
      </c>
      <c r="AI225" s="30">
        <f t="shared" si="107"/>
        <v>0</v>
      </c>
      <c r="AJ225" s="30">
        <f t="shared" si="107"/>
        <v>0</v>
      </c>
      <c r="AK225" s="30">
        <f t="shared" si="107"/>
        <v>147.6</v>
      </c>
      <c r="AL225" s="31">
        <f t="shared" si="107"/>
        <v>0</v>
      </c>
      <c r="AM225" s="60">
        <f t="shared" si="97"/>
        <v>1.3</v>
      </c>
      <c r="AN225" s="30"/>
      <c r="AO225" s="30"/>
      <c r="AP225" s="30">
        <f>AP226</f>
        <v>1.3</v>
      </c>
      <c r="AQ225" s="32"/>
      <c r="AR225" s="60">
        <f t="shared" si="98"/>
        <v>148.9</v>
      </c>
      <c r="AS225" s="61">
        <f t="shared" si="99"/>
        <v>0</v>
      </c>
      <c r="AT225" s="61">
        <f t="shared" si="100"/>
        <v>0</v>
      </c>
      <c r="AU225" s="61">
        <f t="shared" si="101"/>
        <v>148.9</v>
      </c>
      <c r="AV225" s="62">
        <f t="shared" si="102"/>
        <v>0</v>
      </c>
      <c r="AW225" s="301">
        <f>AW226</f>
        <v>135.5</v>
      </c>
      <c r="AX225" s="51">
        <f t="shared" si="103"/>
        <v>91.00067159167226</v>
      </c>
    </row>
    <row r="226" spans="1:50" ht="50.25" customHeight="1">
      <c r="A226" s="73" t="s">
        <v>306</v>
      </c>
      <c r="B226" s="27">
        <v>974</v>
      </c>
      <c r="C226" s="107" t="s">
        <v>268</v>
      </c>
      <c r="D226" s="107" t="s">
        <v>98</v>
      </c>
      <c r="E226" s="74" t="s">
        <v>307</v>
      </c>
      <c r="F226" s="282"/>
      <c r="G226" s="29">
        <f t="shared" si="86"/>
        <v>136</v>
      </c>
      <c r="H226" s="30"/>
      <c r="I226" s="30"/>
      <c r="J226" s="32">
        <f>J227</f>
        <v>136</v>
      </c>
      <c r="K226" s="75">
        <f t="shared" si="91"/>
        <v>0</v>
      </c>
      <c r="L226" s="30"/>
      <c r="M226" s="30"/>
      <c r="N226" s="31"/>
      <c r="O226" s="29">
        <f t="shared" si="87"/>
        <v>136</v>
      </c>
      <c r="P226" s="30">
        <f t="shared" si="111"/>
        <v>0</v>
      </c>
      <c r="Q226" s="30">
        <f t="shared" si="111"/>
        <v>0</v>
      </c>
      <c r="R226" s="32">
        <f t="shared" si="111"/>
        <v>136</v>
      </c>
      <c r="S226" s="31">
        <f t="shared" si="112"/>
        <v>11.6</v>
      </c>
      <c r="T226" s="30"/>
      <c r="U226" s="30"/>
      <c r="V226" s="30">
        <f>V227</f>
        <v>11.6</v>
      </c>
      <c r="W226" s="34"/>
      <c r="X226" s="76">
        <f t="shared" si="77"/>
        <v>147.6</v>
      </c>
      <c r="Y226" s="8">
        <f t="shared" si="78"/>
        <v>0</v>
      </c>
      <c r="Z226" s="8">
        <f t="shared" si="79"/>
        <v>0</v>
      </c>
      <c r="AA226" s="8">
        <f t="shared" si="80"/>
        <v>147.6</v>
      </c>
      <c r="AB226" s="77"/>
      <c r="AC226" s="58">
        <f t="shared" si="105"/>
        <v>0</v>
      </c>
      <c r="AD226" s="30"/>
      <c r="AE226" s="30"/>
      <c r="AF226" s="30"/>
      <c r="AG226" s="31"/>
      <c r="AH226" s="29">
        <f t="shared" si="106"/>
        <v>147.6</v>
      </c>
      <c r="AI226" s="30">
        <f t="shared" si="107"/>
        <v>0</v>
      </c>
      <c r="AJ226" s="30">
        <f t="shared" si="107"/>
        <v>0</v>
      </c>
      <c r="AK226" s="30">
        <f t="shared" si="107"/>
        <v>147.6</v>
      </c>
      <c r="AL226" s="31">
        <f t="shared" si="107"/>
        <v>0</v>
      </c>
      <c r="AM226" s="60">
        <f t="shared" si="97"/>
        <v>1.3</v>
      </c>
      <c r="AN226" s="30"/>
      <c r="AO226" s="30"/>
      <c r="AP226" s="30">
        <f>AP227</f>
        <v>1.3</v>
      </c>
      <c r="AQ226" s="32"/>
      <c r="AR226" s="60">
        <f t="shared" si="98"/>
        <v>148.9</v>
      </c>
      <c r="AS226" s="61">
        <f t="shared" si="99"/>
        <v>0</v>
      </c>
      <c r="AT226" s="61">
        <f t="shared" si="100"/>
        <v>0</v>
      </c>
      <c r="AU226" s="61">
        <f t="shared" si="101"/>
        <v>148.9</v>
      </c>
      <c r="AV226" s="62">
        <f t="shared" si="102"/>
        <v>0</v>
      </c>
      <c r="AW226" s="301">
        <f>AW227</f>
        <v>135.5</v>
      </c>
      <c r="AX226" s="51">
        <f t="shared" si="103"/>
        <v>91.00067159167226</v>
      </c>
    </row>
    <row r="227" spans="1:50" ht="15.75">
      <c r="A227" s="73" t="s">
        <v>284</v>
      </c>
      <c r="B227" s="27">
        <v>974</v>
      </c>
      <c r="C227" s="107" t="s">
        <v>268</v>
      </c>
      <c r="D227" s="107" t="s">
        <v>98</v>
      </c>
      <c r="E227" s="74" t="s">
        <v>307</v>
      </c>
      <c r="F227" s="282" t="s">
        <v>285</v>
      </c>
      <c r="G227" s="29">
        <f t="shared" si="86"/>
        <v>136</v>
      </c>
      <c r="H227" s="30"/>
      <c r="I227" s="30"/>
      <c r="J227" s="32">
        <v>136</v>
      </c>
      <c r="K227" s="75">
        <f t="shared" si="91"/>
        <v>0</v>
      </c>
      <c r="L227" s="30"/>
      <c r="M227" s="30"/>
      <c r="N227" s="31"/>
      <c r="O227" s="29">
        <f t="shared" si="87"/>
        <v>136</v>
      </c>
      <c r="P227" s="30">
        <f t="shared" si="111"/>
        <v>0</v>
      </c>
      <c r="Q227" s="30">
        <f t="shared" si="111"/>
        <v>0</v>
      </c>
      <c r="R227" s="32">
        <f t="shared" si="111"/>
        <v>136</v>
      </c>
      <c r="S227" s="31">
        <f t="shared" si="112"/>
        <v>11.6</v>
      </c>
      <c r="T227" s="30"/>
      <c r="U227" s="30"/>
      <c r="V227" s="30">
        <v>11.6</v>
      </c>
      <c r="W227" s="34"/>
      <c r="X227" s="76">
        <f t="shared" si="77"/>
        <v>147.6</v>
      </c>
      <c r="Y227" s="8">
        <f t="shared" si="78"/>
        <v>0</v>
      </c>
      <c r="Z227" s="8">
        <f t="shared" si="79"/>
        <v>0</v>
      </c>
      <c r="AA227" s="8">
        <f t="shared" si="80"/>
        <v>147.6</v>
      </c>
      <c r="AB227" s="77"/>
      <c r="AC227" s="58">
        <f t="shared" si="105"/>
        <v>0</v>
      </c>
      <c r="AD227" s="30"/>
      <c r="AE227" s="30"/>
      <c r="AF227" s="30"/>
      <c r="AG227" s="31"/>
      <c r="AH227" s="29">
        <f t="shared" si="106"/>
        <v>147.6</v>
      </c>
      <c r="AI227" s="30">
        <f t="shared" si="107"/>
        <v>0</v>
      </c>
      <c r="AJ227" s="30">
        <f t="shared" si="107"/>
        <v>0</v>
      </c>
      <c r="AK227" s="30">
        <f t="shared" si="107"/>
        <v>147.6</v>
      </c>
      <c r="AL227" s="31">
        <f t="shared" si="107"/>
        <v>0</v>
      </c>
      <c r="AM227" s="60">
        <f t="shared" si="97"/>
        <v>1.3</v>
      </c>
      <c r="AN227" s="30"/>
      <c r="AO227" s="30"/>
      <c r="AP227" s="30">
        <v>1.3</v>
      </c>
      <c r="AQ227" s="32"/>
      <c r="AR227" s="60">
        <f t="shared" si="98"/>
        <v>148.9</v>
      </c>
      <c r="AS227" s="61">
        <f t="shared" si="99"/>
        <v>0</v>
      </c>
      <c r="AT227" s="61">
        <f t="shared" si="100"/>
        <v>0</v>
      </c>
      <c r="AU227" s="61">
        <f t="shared" si="101"/>
        <v>148.9</v>
      </c>
      <c r="AV227" s="62">
        <f t="shared" si="102"/>
        <v>0</v>
      </c>
      <c r="AW227" s="301">
        <f>прил1!AV233</f>
        <v>135.5</v>
      </c>
      <c r="AX227" s="51">
        <f t="shared" si="103"/>
        <v>91.00067159167226</v>
      </c>
    </row>
    <row r="228" spans="1:50" ht="30.75">
      <c r="A228" s="73" t="s">
        <v>308</v>
      </c>
      <c r="B228" s="27">
        <v>974</v>
      </c>
      <c r="C228" s="74" t="s">
        <v>268</v>
      </c>
      <c r="D228" s="74" t="s">
        <v>98</v>
      </c>
      <c r="E228" s="74" t="s">
        <v>309</v>
      </c>
      <c r="F228" s="282"/>
      <c r="G228" s="29">
        <f t="shared" si="86"/>
        <v>1340.5</v>
      </c>
      <c r="H228" s="30"/>
      <c r="I228" s="30"/>
      <c r="J228" s="32">
        <f>J229</f>
        <v>1340.5</v>
      </c>
      <c r="K228" s="75">
        <f t="shared" si="91"/>
        <v>19.1</v>
      </c>
      <c r="L228" s="30"/>
      <c r="M228" s="30"/>
      <c r="N228" s="31">
        <f>N229</f>
        <v>19.1</v>
      </c>
      <c r="O228" s="29">
        <f t="shared" si="87"/>
        <v>1359.6</v>
      </c>
      <c r="P228" s="30">
        <f t="shared" si="111"/>
        <v>0</v>
      </c>
      <c r="Q228" s="30">
        <f t="shared" si="111"/>
        <v>0</v>
      </c>
      <c r="R228" s="32">
        <f t="shared" si="111"/>
        <v>1359.6</v>
      </c>
      <c r="S228" s="31">
        <f t="shared" si="112"/>
        <v>-189.871</v>
      </c>
      <c r="T228" s="30"/>
      <c r="U228" s="30"/>
      <c r="V228" s="30">
        <f>V229</f>
        <v>-189.871</v>
      </c>
      <c r="W228" s="34"/>
      <c r="X228" s="76">
        <f t="shared" si="77"/>
        <v>1169.7289999999998</v>
      </c>
      <c r="Y228" s="8">
        <f t="shared" si="78"/>
        <v>0</v>
      </c>
      <c r="Z228" s="8">
        <f t="shared" si="79"/>
        <v>0</v>
      </c>
      <c r="AA228" s="8">
        <f t="shared" si="80"/>
        <v>1169.7289999999998</v>
      </c>
      <c r="AB228" s="77"/>
      <c r="AC228" s="58">
        <f t="shared" si="105"/>
        <v>0</v>
      </c>
      <c r="AD228" s="30"/>
      <c r="AE228" s="30"/>
      <c r="AF228" s="30"/>
      <c r="AG228" s="31"/>
      <c r="AH228" s="29">
        <f t="shared" si="106"/>
        <v>1169.7289999999998</v>
      </c>
      <c r="AI228" s="30">
        <f t="shared" si="107"/>
        <v>0</v>
      </c>
      <c r="AJ228" s="30">
        <f t="shared" si="107"/>
        <v>0</v>
      </c>
      <c r="AK228" s="30">
        <f t="shared" si="107"/>
        <v>1169.7289999999998</v>
      </c>
      <c r="AL228" s="31">
        <f t="shared" si="107"/>
        <v>0</v>
      </c>
      <c r="AM228" s="60">
        <f t="shared" si="97"/>
        <v>103.5</v>
      </c>
      <c r="AN228" s="30"/>
      <c r="AO228" s="30"/>
      <c r="AP228" s="30">
        <f>AP229</f>
        <v>103.5</v>
      </c>
      <c r="AQ228" s="32"/>
      <c r="AR228" s="60">
        <f t="shared" si="98"/>
        <v>1273.2289999999998</v>
      </c>
      <c r="AS228" s="61">
        <f t="shared" si="99"/>
        <v>0</v>
      </c>
      <c r="AT228" s="61">
        <f t="shared" si="100"/>
        <v>0</v>
      </c>
      <c r="AU228" s="61">
        <f t="shared" si="101"/>
        <v>1273.2289999999998</v>
      </c>
      <c r="AV228" s="62">
        <f t="shared" si="102"/>
        <v>0</v>
      </c>
      <c r="AW228" s="301">
        <f>AW229</f>
        <v>685.9</v>
      </c>
      <c r="AX228" s="51">
        <f t="shared" si="103"/>
        <v>53.870906176343766</v>
      </c>
    </row>
    <row r="229" spans="1:50" ht="90.75">
      <c r="A229" s="73" t="s">
        <v>310</v>
      </c>
      <c r="B229" s="27">
        <v>974</v>
      </c>
      <c r="C229" s="74" t="s">
        <v>268</v>
      </c>
      <c r="D229" s="74" t="s">
        <v>98</v>
      </c>
      <c r="E229" s="74" t="s">
        <v>311</v>
      </c>
      <c r="F229" s="282"/>
      <c r="G229" s="29">
        <f t="shared" si="86"/>
        <v>1340.5</v>
      </c>
      <c r="H229" s="30"/>
      <c r="I229" s="30"/>
      <c r="J229" s="32">
        <f>J230</f>
        <v>1340.5</v>
      </c>
      <c r="K229" s="75">
        <f t="shared" si="91"/>
        <v>19.1</v>
      </c>
      <c r="L229" s="30"/>
      <c r="M229" s="30"/>
      <c r="N229" s="31">
        <f>N230</f>
        <v>19.1</v>
      </c>
      <c r="O229" s="29">
        <f t="shared" si="87"/>
        <v>1359.6</v>
      </c>
      <c r="P229" s="30">
        <f t="shared" si="111"/>
        <v>0</v>
      </c>
      <c r="Q229" s="30">
        <f t="shared" si="111"/>
        <v>0</v>
      </c>
      <c r="R229" s="32">
        <f t="shared" si="111"/>
        <v>1359.6</v>
      </c>
      <c r="S229" s="31">
        <f t="shared" si="112"/>
        <v>-189.871</v>
      </c>
      <c r="T229" s="30"/>
      <c r="U229" s="30"/>
      <c r="V229" s="30">
        <f>V230</f>
        <v>-189.871</v>
      </c>
      <c r="W229" s="34"/>
      <c r="X229" s="76">
        <f t="shared" si="77"/>
        <v>1169.7289999999998</v>
      </c>
      <c r="Y229" s="8">
        <f t="shared" si="78"/>
        <v>0</v>
      </c>
      <c r="Z229" s="8">
        <f t="shared" si="79"/>
        <v>0</v>
      </c>
      <c r="AA229" s="8">
        <f t="shared" si="80"/>
        <v>1169.7289999999998</v>
      </c>
      <c r="AB229" s="77"/>
      <c r="AC229" s="58">
        <f t="shared" si="105"/>
        <v>0</v>
      </c>
      <c r="AD229" s="30"/>
      <c r="AE229" s="30"/>
      <c r="AF229" s="30"/>
      <c r="AG229" s="31"/>
      <c r="AH229" s="29">
        <f t="shared" si="106"/>
        <v>1169.7289999999998</v>
      </c>
      <c r="AI229" s="30">
        <f t="shared" si="107"/>
        <v>0</v>
      </c>
      <c r="AJ229" s="30">
        <f t="shared" si="107"/>
        <v>0</v>
      </c>
      <c r="AK229" s="30">
        <f t="shared" si="107"/>
        <v>1169.7289999999998</v>
      </c>
      <c r="AL229" s="31">
        <f t="shared" si="107"/>
        <v>0</v>
      </c>
      <c r="AM229" s="60">
        <f t="shared" si="97"/>
        <v>103.5</v>
      </c>
      <c r="AN229" s="30"/>
      <c r="AO229" s="30"/>
      <c r="AP229" s="30">
        <f>AP230</f>
        <v>103.5</v>
      </c>
      <c r="AQ229" s="32"/>
      <c r="AR229" s="60">
        <f t="shared" si="98"/>
        <v>1273.2289999999998</v>
      </c>
      <c r="AS229" s="61">
        <f t="shared" si="99"/>
        <v>0</v>
      </c>
      <c r="AT229" s="61">
        <f t="shared" si="100"/>
        <v>0</v>
      </c>
      <c r="AU229" s="61">
        <f t="shared" si="101"/>
        <v>1273.2289999999998</v>
      </c>
      <c r="AV229" s="62">
        <f t="shared" si="102"/>
        <v>0</v>
      </c>
      <c r="AW229" s="301">
        <f>AW230</f>
        <v>685.9</v>
      </c>
      <c r="AX229" s="51">
        <f t="shared" si="103"/>
        <v>53.870906176343766</v>
      </c>
    </row>
    <row r="230" spans="1:50" ht="15.75">
      <c r="A230" s="73" t="s">
        <v>284</v>
      </c>
      <c r="B230" s="27">
        <v>974</v>
      </c>
      <c r="C230" s="74" t="s">
        <v>268</v>
      </c>
      <c r="D230" s="74" t="s">
        <v>98</v>
      </c>
      <c r="E230" s="74" t="s">
        <v>311</v>
      </c>
      <c r="F230" s="282" t="s">
        <v>285</v>
      </c>
      <c r="G230" s="29">
        <f t="shared" si="86"/>
        <v>1340.5</v>
      </c>
      <c r="H230" s="30"/>
      <c r="I230" s="30"/>
      <c r="J230" s="31">
        <v>1340.5</v>
      </c>
      <c r="K230" s="127">
        <f t="shared" si="91"/>
        <v>19.1</v>
      </c>
      <c r="L230" s="128"/>
      <c r="M230" s="128"/>
      <c r="N230" s="129">
        <v>19.1</v>
      </c>
      <c r="O230" s="30">
        <f t="shared" si="87"/>
        <v>1359.6</v>
      </c>
      <c r="P230" s="30">
        <f t="shared" si="111"/>
        <v>0</v>
      </c>
      <c r="Q230" s="30">
        <f t="shared" si="111"/>
        <v>0</v>
      </c>
      <c r="R230" s="30">
        <f t="shared" si="111"/>
        <v>1359.6</v>
      </c>
      <c r="S230" s="31">
        <f>SUM(T230:W230)</f>
        <v>-189.871</v>
      </c>
      <c r="T230" s="30"/>
      <c r="U230" s="30"/>
      <c r="V230" s="30">
        <v>-189.871</v>
      </c>
      <c r="W230" s="90"/>
      <c r="X230" s="76">
        <f t="shared" si="77"/>
        <v>1169.7289999999998</v>
      </c>
      <c r="Y230" s="8">
        <f t="shared" si="78"/>
        <v>0</v>
      </c>
      <c r="Z230" s="8">
        <f t="shared" si="79"/>
        <v>0</v>
      </c>
      <c r="AA230" s="8">
        <f t="shared" si="80"/>
        <v>1169.7289999999998</v>
      </c>
      <c r="AB230" s="77"/>
      <c r="AC230" s="58">
        <f t="shared" si="105"/>
        <v>0</v>
      </c>
      <c r="AD230" s="30"/>
      <c r="AE230" s="30"/>
      <c r="AF230" s="30"/>
      <c r="AG230" s="31"/>
      <c r="AH230" s="29">
        <f t="shared" si="106"/>
        <v>1169.7289999999998</v>
      </c>
      <c r="AI230" s="30">
        <f t="shared" si="107"/>
        <v>0</v>
      </c>
      <c r="AJ230" s="30">
        <f t="shared" si="107"/>
        <v>0</v>
      </c>
      <c r="AK230" s="30">
        <f t="shared" si="107"/>
        <v>1169.7289999999998</v>
      </c>
      <c r="AL230" s="31">
        <f t="shared" si="107"/>
        <v>0</v>
      </c>
      <c r="AM230" s="60">
        <f t="shared" si="97"/>
        <v>103.5</v>
      </c>
      <c r="AN230" s="30"/>
      <c r="AO230" s="30"/>
      <c r="AP230" s="30">
        <v>103.5</v>
      </c>
      <c r="AQ230" s="32"/>
      <c r="AR230" s="60">
        <f t="shared" si="98"/>
        <v>1273.2289999999998</v>
      </c>
      <c r="AS230" s="61">
        <f t="shared" si="99"/>
        <v>0</v>
      </c>
      <c r="AT230" s="61">
        <f t="shared" si="100"/>
        <v>0</v>
      </c>
      <c r="AU230" s="61">
        <f t="shared" si="101"/>
        <v>1273.2289999999998</v>
      </c>
      <c r="AV230" s="62">
        <f t="shared" si="102"/>
        <v>0</v>
      </c>
      <c r="AW230" s="301">
        <f>прил1!AV236</f>
        <v>685.9</v>
      </c>
      <c r="AX230" s="51">
        <f t="shared" si="103"/>
        <v>53.870906176343766</v>
      </c>
    </row>
    <row r="231" spans="1:50" ht="15.75">
      <c r="A231" s="53"/>
      <c r="B231" s="54"/>
      <c r="C231" s="54"/>
      <c r="D231" s="54"/>
      <c r="E231" s="54"/>
      <c r="F231" s="292"/>
      <c r="G231" s="55"/>
      <c r="H231" s="56"/>
      <c r="I231" s="56"/>
      <c r="J231" s="56"/>
      <c r="K231" s="130"/>
      <c r="L231" s="131"/>
      <c r="M231" s="131"/>
      <c r="N231" s="131"/>
      <c r="O231" s="56"/>
      <c r="P231" s="56"/>
      <c r="Q231" s="56"/>
      <c r="R231" s="56"/>
      <c r="S231" s="56"/>
      <c r="T231" s="30"/>
      <c r="U231" s="30"/>
      <c r="V231" s="30"/>
      <c r="W231" s="56"/>
      <c r="X231" s="59"/>
      <c r="Y231" s="63"/>
      <c r="Z231" s="63"/>
      <c r="AA231" s="63"/>
      <c r="AB231" s="35"/>
      <c r="AC231" s="58"/>
      <c r="AD231" s="30"/>
      <c r="AE231" s="30"/>
      <c r="AF231" s="30"/>
      <c r="AG231" s="31"/>
      <c r="AH231" s="29"/>
      <c r="AI231" s="30"/>
      <c r="AJ231" s="30"/>
      <c r="AK231" s="30"/>
      <c r="AL231" s="31"/>
      <c r="AM231" s="60">
        <f t="shared" si="97"/>
        <v>0</v>
      </c>
      <c r="AN231" s="30"/>
      <c r="AO231" s="30"/>
      <c r="AP231" s="30"/>
      <c r="AQ231" s="32"/>
      <c r="AR231" s="60">
        <f t="shared" si="98"/>
        <v>0</v>
      </c>
      <c r="AS231" s="61">
        <f t="shared" si="99"/>
        <v>0</v>
      </c>
      <c r="AT231" s="61">
        <f t="shared" si="100"/>
        <v>0</v>
      </c>
      <c r="AU231" s="61">
        <f t="shared" si="101"/>
        <v>0</v>
      </c>
      <c r="AV231" s="62">
        <f t="shared" si="102"/>
        <v>0</v>
      </c>
      <c r="AW231" s="51"/>
      <c r="AX231" s="51"/>
    </row>
    <row r="232" spans="1:50" ht="15.75">
      <c r="A232" s="122" t="s">
        <v>26</v>
      </c>
      <c r="B232" s="132">
        <v>955</v>
      </c>
      <c r="C232" s="132"/>
      <c r="D232" s="132"/>
      <c r="E232" s="132"/>
      <c r="F232" s="295"/>
      <c r="G232" s="133">
        <f t="shared" si="86"/>
        <v>30819.5</v>
      </c>
      <c r="H232" s="43">
        <f>H234</f>
        <v>22626.6</v>
      </c>
      <c r="I232" s="43">
        <f>I234</f>
        <v>4630</v>
      </c>
      <c r="J232" s="43">
        <f>J234</f>
        <v>3562.9</v>
      </c>
      <c r="K232" s="134">
        <f t="shared" si="91"/>
        <v>1040</v>
      </c>
      <c r="L232" s="43">
        <f>L234</f>
        <v>1040</v>
      </c>
      <c r="M232" s="43">
        <f>M234</f>
        <v>0</v>
      </c>
      <c r="N232" s="43">
        <f>N234</f>
        <v>0</v>
      </c>
      <c r="O232" s="43">
        <f>SUM(P232:R232)</f>
        <v>31859.5</v>
      </c>
      <c r="P232" s="43">
        <f>P234</f>
        <v>23666.6</v>
      </c>
      <c r="Q232" s="43">
        <f>Q234</f>
        <v>4630</v>
      </c>
      <c r="R232" s="43">
        <f>R234</f>
        <v>3562.9</v>
      </c>
      <c r="S232" s="43">
        <f>SUM(T232:W232)</f>
        <v>-271.0609999999999</v>
      </c>
      <c r="T232" s="46">
        <f>T234</f>
        <v>0</v>
      </c>
      <c r="U232" s="46">
        <f>U234</f>
        <v>788.039</v>
      </c>
      <c r="V232" s="46">
        <f>V234</f>
        <v>-1059.1</v>
      </c>
      <c r="W232" s="43">
        <f>W234</f>
        <v>0</v>
      </c>
      <c r="X232" s="48">
        <f t="shared" si="77"/>
        <v>31588.439</v>
      </c>
      <c r="Y232" s="46">
        <f t="shared" si="78"/>
        <v>23666.6</v>
      </c>
      <c r="Z232" s="46">
        <f t="shared" si="79"/>
        <v>5418.039</v>
      </c>
      <c r="AA232" s="46">
        <f t="shared" si="80"/>
        <v>2503.8</v>
      </c>
      <c r="AB232" s="121"/>
      <c r="AC232" s="45">
        <f t="shared" si="105"/>
        <v>2794</v>
      </c>
      <c r="AD232" s="46">
        <f>AD234</f>
        <v>690</v>
      </c>
      <c r="AE232" s="46">
        <f>AE234</f>
        <v>2017</v>
      </c>
      <c r="AF232" s="46">
        <f>AF234</f>
        <v>0</v>
      </c>
      <c r="AG232" s="50">
        <f>AG234</f>
        <v>87</v>
      </c>
      <c r="AH232" s="45">
        <f t="shared" si="106"/>
        <v>34382.439</v>
      </c>
      <c r="AI232" s="46">
        <f t="shared" si="107"/>
        <v>24356.6</v>
      </c>
      <c r="AJ232" s="46">
        <f t="shared" si="107"/>
        <v>7435.039</v>
      </c>
      <c r="AK232" s="46">
        <f t="shared" si="107"/>
        <v>2503.8</v>
      </c>
      <c r="AL232" s="50">
        <f t="shared" si="107"/>
        <v>87</v>
      </c>
      <c r="AM232" s="45">
        <f t="shared" si="97"/>
        <v>-208</v>
      </c>
      <c r="AN232" s="46"/>
      <c r="AO232" s="46">
        <f>AO234</f>
        <v>-208</v>
      </c>
      <c r="AP232" s="46"/>
      <c r="AQ232" s="47"/>
      <c r="AR232" s="45">
        <f t="shared" si="98"/>
        <v>34174.439</v>
      </c>
      <c r="AS232" s="46">
        <f t="shared" si="99"/>
        <v>24356.6</v>
      </c>
      <c r="AT232" s="46">
        <f t="shared" si="100"/>
        <v>7227.039</v>
      </c>
      <c r="AU232" s="46">
        <f t="shared" si="101"/>
        <v>2503.8</v>
      </c>
      <c r="AV232" s="50">
        <f t="shared" si="102"/>
        <v>87</v>
      </c>
      <c r="AW232" s="299">
        <f>AW234</f>
        <v>32951.5</v>
      </c>
      <c r="AX232" s="155">
        <f t="shared" si="103"/>
        <v>96.42148039357721</v>
      </c>
    </row>
    <row r="233" spans="1:50" ht="15.75">
      <c r="A233" s="53"/>
      <c r="B233" s="54"/>
      <c r="C233" s="54"/>
      <c r="D233" s="54"/>
      <c r="E233" s="54"/>
      <c r="F233" s="292"/>
      <c r="G233" s="55"/>
      <c r="H233" s="56"/>
      <c r="I233" s="56"/>
      <c r="J233" s="56"/>
      <c r="K233" s="135"/>
      <c r="L233" s="136"/>
      <c r="M233" s="136"/>
      <c r="N233" s="136"/>
      <c r="O233" s="56"/>
      <c r="P233" s="56"/>
      <c r="Q233" s="56"/>
      <c r="R233" s="56"/>
      <c r="S233" s="56"/>
      <c r="T233" s="30"/>
      <c r="U233" s="30"/>
      <c r="V233" s="30"/>
      <c r="W233" s="56"/>
      <c r="X233" s="59"/>
      <c r="Y233" s="63"/>
      <c r="Z233" s="63"/>
      <c r="AA233" s="63"/>
      <c r="AB233" s="35"/>
      <c r="AC233" s="58"/>
      <c r="AD233" s="30"/>
      <c r="AE233" s="30"/>
      <c r="AF233" s="30"/>
      <c r="AG233" s="31"/>
      <c r="AH233" s="29"/>
      <c r="AI233" s="30"/>
      <c r="AJ233" s="30"/>
      <c r="AK233" s="30"/>
      <c r="AL233" s="31"/>
      <c r="AM233" s="60">
        <f t="shared" si="97"/>
        <v>0</v>
      </c>
      <c r="AN233" s="30"/>
      <c r="AO233" s="30"/>
      <c r="AP233" s="30"/>
      <c r="AQ233" s="32"/>
      <c r="AR233" s="60">
        <f t="shared" si="98"/>
        <v>0</v>
      </c>
      <c r="AS233" s="61"/>
      <c r="AT233" s="61"/>
      <c r="AU233" s="61"/>
      <c r="AV233" s="62"/>
      <c r="AW233" s="51"/>
      <c r="AX233" s="51"/>
    </row>
    <row r="234" spans="1:50" ht="31.5">
      <c r="A234" s="70" t="s">
        <v>241</v>
      </c>
      <c r="B234" s="12">
        <v>955</v>
      </c>
      <c r="C234" s="71" t="s">
        <v>172</v>
      </c>
      <c r="D234" s="71"/>
      <c r="E234" s="71"/>
      <c r="F234" s="281"/>
      <c r="G234" s="58">
        <f t="shared" si="86"/>
        <v>30819.5</v>
      </c>
      <c r="H234" s="63">
        <f>H235+H239+H251+H255</f>
        <v>22626.6</v>
      </c>
      <c r="I234" s="63">
        <f>I235+I239+I251+I255</f>
        <v>4630</v>
      </c>
      <c r="J234" s="64">
        <f>J239</f>
        <v>3562.9</v>
      </c>
      <c r="K234" s="137">
        <f t="shared" si="91"/>
        <v>1040</v>
      </c>
      <c r="L234" s="137">
        <f>L235+L239+L251+L255</f>
        <v>1040</v>
      </c>
      <c r="M234" s="137">
        <f>M235+M239+M251+M255</f>
        <v>0</v>
      </c>
      <c r="N234" s="135">
        <f>N235+N239+N251+N255</f>
        <v>0</v>
      </c>
      <c r="O234" s="63">
        <f>SUM(P234:R234)</f>
        <v>31859.5</v>
      </c>
      <c r="P234" s="63">
        <f>H234+L234</f>
        <v>23666.6</v>
      </c>
      <c r="Q234" s="63">
        <f aca="true" t="shared" si="113" ref="Q234:R249">I234+M234</f>
        <v>4630</v>
      </c>
      <c r="R234" s="63">
        <f t="shared" si="113"/>
        <v>3562.9</v>
      </c>
      <c r="S234" s="72">
        <f>SUM(T234:W234)</f>
        <v>-271.0609999999999</v>
      </c>
      <c r="T234" s="63"/>
      <c r="U234" s="63">
        <f>U239</f>
        <v>788.039</v>
      </c>
      <c r="V234" s="63">
        <f>V239</f>
        <v>-1059.1</v>
      </c>
      <c r="W234" s="94"/>
      <c r="X234" s="59">
        <f t="shared" si="77"/>
        <v>31588.439</v>
      </c>
      <c r="Y234" s="63">
        <f t="shared" si="78"/>
        <v>23666.6</v>
      </c>
      <c r="Z234" s="63">
        <f t="shared" si="79"/>
        <v>5418.039</v>
      </c>
      <c r="AA234" s="63">
        <f t="shared" si="80"/>
        <v>2503.8</v>
      </c>
      <c r="AB234" s="35"/>
      <c r="AC234" s="58">
        <f t="shared" si="105"/>
        <v>2794</v>
      </c>
      <c r="AD234" s="68">
        <f>AD235+AD239+AD251+AD255</f>
        <v>690</v>
      </c>
      <c r="AE234" s="68">
        <f>AE235+AE239+AE251+AE255</f>
        <v>2017</v>
      </c>
      <c r="AF234" s="68">
        <f>AF235+AF239+AF251+AF255</f>
        <v>0</v>
      </c>
      <c r="AG234" s="69">
        <f>AG235+AG239+AG251+AG255</f>
        <v>87</v>
      </c>
      <c r="AH234" s="60">
        <f t="shared" si="106"/>
        <v>34382.439</v>
      </c>
      <c r="AI234" s="68">
        <f t="shared" si="107"/>
        <v>24356.6</v>
      </c>
      <c r="AJ234" s="68">
        <f t="shared" si="107"/>
        <v>7435.039</v>
      </c>
      <c r="AK234" s="68">
        <f t="shared" si="107"/>
        <v>2503.8</v>
      </c>
      <c r="AL234" s="69">
        <f t="shared" si="107"/>
        <v>87</v>
      </c>
      <c r="AM234" s="60">
        <f t="shared" si="97"/>
        <v>-208</v>
      </c>
      <c r="AN234" s="30"/>
      <c r="AO234" s="30">
        <f>AO235+AO239</f>
        <v>-208</v>
      </c>
      <c r="AP234" s="30"/>
      <c r="AQ234" s="32"/>
      <c r="AR234" s="60">
        <f t="shared" si="98"/>
        <v>34174.439</v>
      </c>
      <c r="AS234" s="68">
        <f t="shared" si="99"/>
        <v>24356.6</v>
      </c>
      <c r="AT234" s="68">
        <f t="shared" si="100"/>
        <v>7227.039</v>
      </c>
      <c r="AU234" s="68">
        <f t="shared" si="101"/>
        <v>2503.8</v>
      </c>
      <c r="AV234" s="69">
        <f t="shared" si="102"/>
        <v>87</v>
      </c>
      <c r="AW234" s="300">
        <f>AW235+AW239+AW251+AW255</f>
        <v>32951.5</v>
      </c>
      <c r="AX234" s="155">
        <f t="shared" si="103"/>
        <v>96.42148039357721</v>
      </c>
    </row>
    <row r="235" spans="1:50" ht="15.75">
      <c r="A235" s="73" t="s">
        <v>242</v>
      </c>
      <c r="B235" s="27">
        <v>955</v>
      </c>
      <c r="C235" s="107" t="s">
        <v>172</v>
      </c>
      <c r="D235" s="107" t="s">
        <v>96</v>
      </c>
      <c r="E235" s="71"/>
      <c r="F235" s="282"/>
      <c r="G235" s="29">
        <f t="shared" si="86"/>
        <v>5257.4</v>
      </c>
      <c r="H235" s="30">
        <f aca="true" t="shared" si="114" ref="H235:I237">H236</f>
        <v>4207.4</v>
      </c>
      <c r="I235" s="30">
        <f t="shared" si="114"/>
        <v>1050</v>
      </c>
      <c r="J235" s="32"/>
      <c r="K235" s="75">
        <f t="shared" si="91"/>
        <v>114.62</v>
      </c>
      <c r="L235" s="30">
        <f>L236</f>
        <v>114.62</v>
      </c>
      <c r="M235" s="30">
        <f>M236+M239+M251</f>
        <v>0</v>
      </c>
      <c r="N235" s="31">
        <f>N236+N239+N251</f>
        <v>0</v>
      </c>
      <c r="O235" s="29">
        <f aca="true" t="shared" si="115" ref="O235:O258">SUM(P235:R235)</f>
        <v>5372.0199999999995</v>
      </c>
      <c r="P235" s="30">
        <f aca="true" t="shared" si="116" ref="P235:R258">H235+L235</f>
        <v>4322.0199999999995</v>
      </c>
      <c r="Q235" s="30">
        <f t="shared" si="113"/>
        <v>1050</v>
      </c>
      <c r="R235" s="32">
        <f t="shared" si="113"/>
        <v>0</v>
      </c>
      <c r="S235" s="33">
        <f>SUM(T235:W235)</f>
        <v>0</v>
      </c>
      <c r="T235" s="30"/>
      <c r="U235" s="30"/>
      <c r="V235" s="30"/>
      <c r="W235" s="34"/>
      <c r="X235" s="76">
        <f t="shared" si="77"/>
        <v>5372.0199999999995</v>
      </c>
      <c r="Y235" s="8">
        <f t="shared" si="78"/>
        <v>4322.0199999999995</v>
      </c>
      <c r="Z235" s="8">
        <f t="shared" si="79"/>
        <v>1050</v>
      </c>
      <c r="AA235" s="8">
        <f t="shared" si="80"/>
        <v>0</v>
      </c>
      <c r="AB235" s="35"/>
      <c r="AC235" s="58">
        <f t="shared" si="105"/>
        <v>900</v>
      </c>
      <c r="AD235" s="30">
        <f aca="true" t="shared" si="117" ref="AD235:AG237">AD236</f>
        <v>500</v>
      </c>
      <c r="AE235" s="30">
        <f t="shared" si="117"/>
        <v>400</v>
      </c>
      <c r="AF235" s="30">
        <f t="shared" si="117"/>
        <v>0</v>
      </c>
      <c r="AG235" s="31">
        <f t="shared" si="117"/>
        <v>0</v>
      </c>
      <c r="AH235" s="29">
        <f t="shared" si="106"/>
        <v>6272.0199999999995</v>
      </c>
      <c r="AI235" s="30">
        <f t="shared" si="107"/>
        <v>4822.0199999999995</v>
      </c>
      <c r="AJ235" s="30">
        <f t="shared" si="107"/>
        <v>1450</v>
      </c>
      <c r="AK235" s="30">
        <f t="shared" si="107"/>
        <v>0</v>
      </c>
      <c r="AL235" s="31">
        <f t="shared" si="107"/>
        <v>0</v>
      </c>
      <c r="AM235" s="60">
        <f t="shared" si="97"/>
        <v>-156.4</v>
      </c>
      <c r="AN235" s="30"/>
      <c r="AO235" s="30">
        <f>AO236</f>
        <v>-156.4</v>
      </c>
      <c r="AP235" s="30"/>
      <c r="AQ235" s="32"/>
      <c r="AR235" s="60">
        <f t="shared" si="98"/>
        <v>6115.619999999999</v>
      </c>
      <c r="AS235" s="61">
        <f t="shared" si="99"/>
        <v>4822.0199999999995</v>
      </c>
      <c r="AT235" s="61">
        <f t="shared" si="100"/>
        <v>1293.6</v>
      </c>
      <c r="AU235" s="61">
        <f t="shared" si="101"/>
        <v>0</v>
      </c>
      <c r="AV235" s="62">
        <f t="shared" si="102"/>
        <v>0</v>
      </c>
      <c r="AW235" s="302">
        <f>AW236</f>
        <v>6050.9</v>
      </c>
      <c r="AX235" s="155">
        <f t="shared" si="103"/>
        <v>98.94172626814617</v>
      </c>
    </row>
    <row r="236" spans="1:50" ht="30.75">
      <c r="A236" s="73" t="s">
        <v>243</v>
      </c>
      <c r="B236" s="27">
        <v>955</v>
      </c>
      <c r="C236" s="74" t="s">
        <v>172</v>
      </c>
      <c r="D236" s="74" t="s">
        <v>96</v>
      </c>
      <c r="E236" s="74" t="s">
        <v>244</v>
      </c>
      <c r="F236" s="282"/>
      <c r="G236" s="29">
        <f t="shared" si="86"/>
        <v>5257.4</v>
      </c>
      <c r="H236" s="30">
        <f t="shared" si="114"/>
        <v>4207.4</v>
      </c>
      <c r="I236" s="30">
        <f t="shared" si="114"/>
        <v>1050</v>
      </c>
      <c r="J236" s="32"/>
      <c r="K236" s="75">
        <f t="shared" si="91"/>
        <v>114.62</v>
      </c>
      <c r="L236" s="30">
        <f>L237</f>
        <v>114.62</v>
      </c>
      <c r="M236" s="30"/>
      <c r="N236" s="31"/>
      <c r="O236" s="29">
        <f t="shared" si="115"/>
        <v>5372.0199999999995</v>
      </c>
      <c r="P236" s="30">
        <f t="shared" si="116"/>
        <v>4322.0199999999995</v>
      </c>
      <c r="Q236" s="30">
        <f t="shared" si="113"/>
        <v>1050</v>
      </c>
      <c r="R236" s="32">
        <f t="shared" si="113"/>
        <v>0</v>
      </c>
      <c r="S236" s="33">
        <f>SUM(T236:W236)</f>
        <v>0</v>
      </c>
      <c r="T236" s="30"/>
      <c r="U236" s="30"/>
      <c r="V236" s="30"/>
      <c r="W236" s="34"/>
      <c r="X236" s="76">
        <f t="shared" si="77"/>
        <v>5372.0199999999995</v>
      </c>
      <c r="Y236" s="8">
        <f t="shared" si="78"/>
        <v>4322.0199999999995</v>
      </c>
      <c r="Z236" s="8">
        <f t="shared" si="79"/>
        <v>1050</v>
      </c>
      <c r="AA236" s="8">
        <f t="shared" si="80"/>
        <v>0</v>
      </c>
      <c r="AB236" s="35"/>
      <c r="AC236" s="58">
        <f t="shared" si="105"/>
        <v>900</v>
      </c>
      <c r="AD236" s="30">
        <f t="shared" si="117"/>
        <v>500</v>
      </c>
      <c r="AE236" s="30">
        <f t="shared" si="117"/>
        <v>400</v>
      </c>
      <c r="AF236" s="30">
        <f t="shared" si="117"/>
        <v>0</v>
      </c>
      <c r="AG236" s="31">
        <f t="shared" si="117"/>
        <v>0</v>
      </c>
      <c r="AH236" s="29">
        <f t="shared" si="106"/>
        <v>6272.0199999999995</v>
      </c>
      <c r="AI236" s="30">
        <f t="shared" si="107"/>
        <v>4822.0199999999995</v>
      </c>
      <c r="AJ236" s="30">
        <f t="shared" si="107"/>
        <v>1450</v>
      </c>
      <c r="AK236" s="30">
        <f t="shared" si="107"/>
        <v>0</v>
      </c>
      <c r="AL236" s="31">
        <f t="shared" si="107"/>
        <v>0</v>
      </c>
      <c r="AM236" s="60">
        <f t="shared" si="97"/>
        <v>-156.4</v>
      </c>
      <c r="AN236" s="30"/>
      <c r="AO236" s="30">
        <f>AO237</f>
        <v>-156.4</v>
      </c>
      <c r="AP236" s="30"/>
      <c r="AQ236" s="32"/>
      <c r="AR236" s="60">
        <f t="shared" si="98"/>
        <v>6115.619999999999</v>
      </c>
      <c r="AS236" s="61">
        <f t="shared" si="99"/>
        <v>4822.0199999999995</v>
      </c>
      <c r="AT236" s="61">
        <f t="shared" si="100"/>
        <v>1293.6</v>
      </c>
      <c r="AU236" s="61">
        <f t="shared" si="101"/>
        <v>0</v>
      </c>
      <c r="AV236" s="62">
        <f t="shared" si="102"/>
        <v>0</v>
      </c>
      <c r="AW236" s="301">
        <f>AW237</f>
        <v>6050.9</v>
      </c>
      <c r="AX236" s="51">
        <f t="shared" si="103"/>
        <v>98.94172626814617</v>
      </c>
    </row>
    <row r="237" spans="1:50" ht="30.75">
      <c r="A237" s="73" t="s">
        <v>225</v>
      </c>
      <c r="B237" s="27">
        <v>955</v>
      </c>
      <c r="C237" s="74" t="s">
        <v>172</v>
      </c>
      <c r="D237" s="74" t="s">
        <v>96</v>
      </c>
      <c r="E237" s="74" t="s">
        <v>245</v>
      </c>
      <c r="F237" s="282"/>
      <c r="G237" s="29">
        <f t="shared" si="86"/>
        <v>5257.4</v>
      </c>
      <c r="H237" s="30">
        <f t="shared" si="114"/>
        <v>4207.4</v>
      </c>
      <c r="I237" s="30">
        <f t="shared" si="114"/>
        <v>1050</v>
      </c>
      <c r="J237" s="32"/>
      <c r="K237" s="75">
        <f t="shared" si="91"/>
        <v>114.62</v>
      </c>
      <c r="L237" s="30">
        <f>L238</f>
        <v>114.62</v>
      </c>
      <c r="M237" s="30"/>
      <c r="N237" s="31"/>
      <c r="O237" s="29">
        <f t="shared" si="115"/>
        <v>5372.0199999999995</v>
      </c>
      <c r="P237" s="30">
        <f t="shared" si="116"/>
        <v>4322.0199999999995</v>
      </c>
      <c r="Q237" s="30">
        <f t="shared" si="113"/>
        <v>1050</v>
      </c>
      <c r="R237" s="32">
        <f t="shared" si="113"/>
        <v>0</v>
      </c>
      <c r="S237" s="33">
        <f>SUM(T237:W237)</f>
        <v>0</v>
      </c>
      <c r="T237" s="30"/>
      <c r="U237" s="30"/>
      <c r="V237" s="30"/>
      <c r="W237" s="34"/>
      <c r="X237" s="76">
        <f t="shared" si="77"/>
        <v>5372.0199999999995</v>
      </c>
      <c r="Y237" s="8">
        <f t="shared" si="78"/>
        <v>4322.0199999999995</v>
      </c>
      <c r="Z237" s="8">
        <f t="shared" si="79"/>
        <v>1050</v>
      </c>
      <c r="AA237" s="8">
        <f t="shared" si="80"/>
        <v>0</v>
      </c>
      <c r="AB237" s="35"/>
      <c r="AC237" s="58">
        <f t="shared" si="105"/>
        <v>900</v>
      </c>
      <c r="AD237" s="30">
        <f t="shared" si="117"/>
        <v>500</v>
      </c>
      <c r="AE237" s="30">
        <f t="shared" si="117"/>
        <v>400</v>
      </c>
      <c r="AF237" s="30">
        <f t="shared" si="117"/>
        <v>0</v>
      </c>
      <c r="AG237" s="31">
        <f t="shared" si="117"/>
        <v>0</v>
      </c>
      <c r="AH237" s="29">
        <f t="shared" si="106"/>
        <v>6272.0199999999995</v>
      </c>
      <c r="AI237" s="30">
        <f t="shared" si="107"/>
        <v>4822.0199999999995</v>
      </c>
      <c r="AJ237" s="30">
        <f t="shared" si="107"/>
        <v>1450</v>
      </c>
      <c r="AK237" s="30">
        <f t="shared" si="107"/>
        <v>0</v>
      </c>
      <c r="AL237" s="31">
        <f t="shared" si="107"/>
        <v>0</v>
      </c>
      <c r="AM237" s="60">
        <f t="shared" si="97"/>
        <v>-156.4</v>
      </c>
      <c r="AN237" s="30"/>
      <c r="AO237" s="30">
        <f>AO238</f>
        <v>-156.4</v>
      </c>
      <c r="AP237" s="30"/>
      <c r="AQ237" s="32"/>
      <c r="AR237" s="60">
        <f t="shared" si="98"/>
        <v>6115.619999999999</v>
      </c>
      <c r="AS237" s="61">
        <f t="shared" si="99"/>
        <v>4822.0199999999995</v>
      </c>
      <c r="AT237" s="61">
        <f t="shared" si="100"/>
        <v>1293.6</v>
      </c>
      <c r="AU237" s="61">
        <f t="shared" si="101"/>
        <v>0</v>
      </c>
      <c r="AV237" s="62">
        <f t="shared" si="102"/>
        <v>0</v>
      </c>
      <c r="AW237" s="301">
        <f>AW238</f>
        <v>6050.9</v>
      </c>
      <c r="AX237" s="51">
        <f t="shared" si="103"/>
        <v>98.94172626814617</v>
      </c>
    </row>
    <row r="238" spans="1:50" ht="30.75">
      <c r="A238" s="73" t="s">
        <v>170</v>
      </c>
      <c r="B238" s="27">
        <v>955</v>
      </c>
      <c r="C238" s="74" t="s">
        <v>172</v>
      </c>
      <c r="D238" s="74" t="s">
        <v>96</v>
      </c>
      <c r="E238" s="74" t="s">
        <v>245</v>
      </c>
      <c r="F238" s="282" t="s">
        <v>131</v>
      </c>
      <c r="G238" s="29">
        <f t="shared" si="86"/>
        <v>5257.4</v>
      </c>
      <c r="H238" s="30">
        <v>4207.4</v>
      </c>
      <c r="I238" s="30">
        <v>1050</v>
      </c>
      <c r="J238" s="32"/>
      <c r="K238" s="75">
        <f t="shared" si="91"/>
        <v>114.62</v>
      </c>
      <c r="L238" s="30">
        <v>114.62</v>
      </c>
      <c r="M238" s="30"/>
      <c r="N238" s="31"/>
      <c r="O238" s="29">
        <f t="shared" si="115"/>
        <v>5372.0199999999995</v>
      </c>
      <c r="P238" s="30">
        <f t="shared" si="116"/>
        <v>4322.0199999999995</v>
      </c>
      <c r="Q238" s="30">
        <f t="shared" si="113"/>
        <v>1050</v>
      </c>
      <c r="R238" s="32">
        <f t="shared" si="113"/>
        <v>0</v>
      </c>
      <c r="S238" s="33">
        <f>SUM(T238:W238)</f>
        <v>0</v>
      </c>
      <c r="T238" s="30"/>
      <c r="U238" s="30"/>
      <c r="V238" s="30"/>
      <c r="W238" s="34"/>
      <c r="X238" s="76">
        <f aca="true" t="shared" si="118" ref="X238:X311">SUM(Y238:AB238)</f>
        <v>5372.0199999999995</v>
      </c>
      <c r="Y238" s="8">
        <f t="shared" si="78"/>
        <v>4322.0199999999995</v>
      </c>
      <c r="Z238" s="8">
        <f t="shared" si="79"/>
        <v>1050</v>
      </c>
      <c r="AA238" s="8">
        <f t="shared" si="80"/>
        <v>0</v>
      </c>
      <c r="AB238" s="35"/>
      <c r="AC238" s="58">
        <f t="shared" si="105"/>
        <v>900</v>
      </c>
      <c r="AD238" s="30">
        <f>прил1!AC180</f>
        <v>500</v>
      </c>
      <c r="AE238" s="30">
        <f>прил1!AD180</f>
        <v>400</v>
      </c>
      <c r="AF238" s="30">
        <f>прил1!AE180</f>
        <v>0</v>
      </c>
      <c r="AG238" s="31">
        <f>прил1!AF180</f>
        <v>0</v>
      </c>
      <c r="AH238" s="29">
        <f t="shared" si="106"/>
        <v>6272.0199999999995</v>
      </c>
      <c r="AI238" s="30">
        <f t="shared" si="107"/>
        <v>4822.0199999999995</v>
      </c>
      <c r="AJ238" s="30">
        <f t="shared" si="107"/>
        <v>1450</v>
      </c>
      <c r="AK238" s="30">
        <f t="shared" si="107"/>
        <v>0</v>
      </c>
      <c r="AL238" s="31">
        <f t="shared" si="107"/>
        <v>0</v>
      </c>
      <c r="AM238" s="60">
        <f t="shared" si="97"/>
        <v>-156.4</v>
      </c>
      <c r="AN238" s="30"/>
      <c r="AO238" s="30">
        <v>-156.4</v>
      </c>
      <c r="AP238" s="30"/>
      <c r="AQ238" s="32"/>
      <c r="AR238" s="60">
        <f t="shared" si="98"/>
        <v>6115.619999999999</v>
      </c>
      <c r="AS238" s="61">
        <f t="shared" si="99"/>
        <v>4822.0199999999995</v>
      </c>
      <c r="AT238" s="61">
        <f t="shared" si="100"/>
        <v>1293.6</v>
      </c>
      <c r="AU238" s="61">
        <f t="shared" si="101"/>
        <v>0</v>
      </c>
      <c r="AV238" s="62">
        <f t="shared" si="102"/>
        <v>0</v>
      </c>
      <c r="AW238" s="301">
        <f>прил1!AV180</f>
        <v>6050.9</v>
      </c>
      <c r="AX238" s="51">
        <f t="shared" si="103"/>
        <v>98.94172626814617</v>
      </c>
    </row>
    <row r="239" spans="1:50" ht="15.75">
      <c r="A239" s="70" t="s">
        <v>246</v>
      </c>
      <c r="B239" s="12">
        <v>955</v>
      </c>
      <c r="C239" s="71" t="s">
        <v>172</v>
      </c>
      <c r="D239" s="71" t="s">
        <v>146</v>
      </c>
      <c r="E239" s="71"/>
      <c r="F239" s="281"/>
      <c r="G239" s="58">
        <f t="shared" si="86"/>
        <v>18891.8</v>
      </c>
      <c r="H239" s="63">
        <f>H240+H243+H246</f>
        <v>11748.9</v>
      </c>
      <c r="I239" s="63">
        <f>I240</f>
        <v>3580</v>
      </c>
      <c r="J239" s="65">
        <f>J249</f>
        <v>3562.9</v>
      </c>
      <c r="K239" s="58">
        <f t="shared" si="91"/>
        <v>809.8</v>
      </c>
      <c r="L239" s="63">
        <f>L240+L243+L246</f>
        <v>809.8</v>
      </c>
      <c r="M239" s="63"/>
      <c r="N239" s="64"/>
      <c r="O239" s="58">
        <f t="shared" si="115"/>
        <v>19701.6</v>
      </c>
      <c r="P239" s="63">
        <f t="shared" si="116"/>
        <v>12558.699999999999</v>
      </c>
      <c r="Q239" s="63">
        <f t="shared" si="113"/>
        <v>3580</v>
      </c>
      <c r="R239" s="65">
        <f t="shared" si="113"/>
        <v>3562.9</v>
      </c>
      <c r="S239" s="72">
        <f aca="true" t="shared" si="119" ref="S239:S248">SUM(T239:W239)</f>
        <v>-271.0609999999999</v>
      </c>
      <c r="T239" s="63"/>
      <c r="U239" s="63">
        <f>U240</f>
        <v>788.039</v>
      </c>
      <c r="V239" s="63">
        <f>V249</f>
        <v>-1059.1</v>
      </c>
      <c r="W239" s="67"/>
      <c r="X239" s="59">
        <f t="shared" si="118"/>
        <v>19430.538999999997</v>
      </c>
      <c r="Y239" s="63">
        <f t="shared" si="78"/>
        <v>12558.699999999999</v>
      </c>
      <c r="Z239" s="63">
        <f t="shared" si="79"/>
        <v>4368.039</v>
      </c>
      <c r="AA239" s="63">
        <f t="shared" si="80"/>
        <v>2503.8</v>
      </c>
      <c r="AB239" s="109"/>
      <c r="AC239" s="58">
        <f t="shared" si="105"/>
        <v>1787</v>
      </c>
      <c r="AD239" s="63">
        <f>AD240+AD243+AD246</f>
        <v>83</v>
      </c>
      <c r="AE239" s="63">
        <f>AE240+AE243+AE246</f>
        <v>1617</v>
      </c>
      <c r="AF239" s="63">
        <f>AF240+AF243+AF246</f>
        <v>0</v>
      </c>
      <c r="AG239" s="64">
        <f>AG240+AG243+AG246</f>
        <v>87</v>
      </c>
      <c r="AH239" s="58">
        <f t="shared" si="106"/>
        <v>21217.538999999997</v>
      </c>
      <c r="AI239" s="63">
        <f t="shared" si="107"/>
        <v>12641.699999999999</v>
      </c>
      <c r="AJ239" s="63">
        <f t="shared" si="107"/>
        <v>5985.039</v>
      </c>
      <c r="AK239" s="63">
        <f t="shared" si="107"/>
        <v>2503.8</v>
      </c>
      <c r="AL239" s="64">
        <f t="shared" si="107"/>
        <v>87</v>
      </c>
      <c r="AM239" s="60">
        <f t="shared" si="97"/>
        <v>-51.6</v>
      </c>
      <c r="AN239" s="30"/>
      <c r="AO239" s="30">
        <f>AO240</f>
        <v>-51.6</v>
      </c>
      <c r="AP239" s="30"/>
      <c r="AQ239" s="32"/>
      <c r="AR239" s="60">
        <f t="shared" si="98"/>
        <v>21165.939</v>
      </c>
      <c r="AS239" s="68">
        <f t="shared" si="99"/>
        <v>12641.699999999999</v>
      </c>
      <c r="AT239" s="68">
        <f t="shared" si="100"/>
        <v>5933.438999999999</v>
      </c>
      <c r="AU239" s="68">
        <f t="shared" si="101"/>
        <v>2503.8</v>
      </c>
      <c r="AV239" s="69">
        <f t="shared" si="102"/>
        <v>87</v>
      </c>
      <c r="AW239" s="300">
        <f>AW240+AW243+AW246+AW249</f>
        <v>20018.899999999998</v>
      </c>
      <c r="AX239" s="155">
        <f t="shared" si="103"/>
        <v>94.5807318068903</v>
      </c>
    </row>
    <row r="240" spans="1:50" ht="30.75">
      <c r="A240" s="73" t="s">
        <v>243</v>
      </c>
      <c r="B240" s="27">
        <v>955</v>
      </c>
      <c r="C240" s="74" t="s">
        <v>172</v>
      </c>
      <c r="D240" s="74" t="s">
        <v>146</v>
      </c>
      <c r="E240" s="74" t="s">
        <v>244</v>
      </c>
      <c r="F240" s="282"/>
      <c r="G240" s="29">
        <f t="shared" si="86"/>
        <v>11197.2</v>
      </c>
      <c r="H240" s="30">
        <f>H241</f>
        <v>7617.2</v>
      </c>
      <c r="I240" s="30">
        <f>I241</f>
        <v>3580</v>
      </c>
      <c r="J240" s="32"/>
      <c r="K240" s="75">
        <f t="shared" si="91"/>
        <v>428.74</v>
      </c>
      <c r="L240" s="30">
        <f>L241</f>
        <v>428.74</v>
      </c>
      <c r="M240" s="30"/>
      <c r="N240" s="31"/>
      <c r="O240" s="29">
        <f t="shared" si="115"/>
        <v>11625.939999999999</v>
      </c>
      <c r="P240" s="30">
        <f t="shared" si="116"/>
        <v>8045.94</v>
      </c>
      <c r="Q240" s="30">
        <f t="shared" si="113"/>
        <v>3580</v>
      </c>
      <c r="R240" s="32">
        <f t="shared" si="113"/>
        <v>0</v>
      </c>
      <c r="S240" s="33">
        <f t="shared" si="119"/>
        <v>788.039</v>
      </c>
      <c r="T240" s="30"/>
      <c r="U240" s="30">
        <f>U241</f>
        <v>788.039</v>
      </c>
      <c r="V240" s="30"/>
      <c r="W240" s="34"/>
      <c r="X240" s="76">
        <f t="shared" si="118"/>
        <v>12413.979</v>
      </c>
      <c r="Y240" s="8">
        <f aca="true" t="shared" si="120" ref="Y240:Y316">P240+T240</f>
        <v>8045.94</v>
      </c>
      <c r="Z240" s="8">
        <f aca="true" t="shared" si="121" ref="Z240:Z316">Q240+U240</f>
        <v>4368.039</v>
      </c>
      <c r="AA240" s="8">
        <f aca="true" t="shared" si="122" ref="AA240:AA316">R240+V240</f>
        <v>0</v>
      </c>
      <c r="AB240" s="35"/>
      <c r="AC240" s="58">
        <f t="shared" si="105"/>
        <v>2096</v>
      </c>
      <c r="AD240" s="30">
        <f aca="true" t="shared" si="123" ref="AD240:AG241">AD241</f>
        <v>392</v>
      </c>
      <c r="AE240" s="30">
        <f t="shared" si="123"/>
        <v>1617</v>
      </c>
      <c r="AF240" s="30">
        <f t="shared" si="123"/>
        <v>0</v>
      </c>
      <c r="AG240" s="31">
        <f t="shared" si="123"/>
        <v>87</v>
      </c>
      <c r="AH240" s="29">
        <f t="shared" si="106"/>
        <v>14509.979</v>
      </c>
      <c r="AI240" s="30">
        <f t="shared" si="107"/>
        <v>8437.939999999999</v>
      </c>
      <c r="AJ240" s="30">
        <f t="shared" si="107"/>
        <v>5985.039</v>
      </c>
      <c r="AK240" s="30">
        <f t="shared" si="107"/>
        <v>0</v>
      </c>
      <c r="AL240" s="31">
        <f t="shared" si="107"/>
        <v>87</v>
      </c>
      <c r="AM240" s="60">
        <f t="shared" si="97"/>
        <v>-51.6</v>
      </c>
      <c r="AN240" s="30"/>
      <c r="AO240" s="30">
        <f>AO241</f>
        <v>-51.6</v>
      </c>
      <c r="AP240" s="30"/>
      <c r="AQ240" s="32"/>
      <c r="AR240" s="60">
        <f t="shared" si="98"/>
        <v>14458.378999999997</v>
      </c>
      <c r="AS240" s="61">
        <f t="shared" si="99"/>
        <v>8437.939999999999</v>
      </c>
      <c r="AT240" s="61">
        <f t="shared" si="100"/>
        <v>5933.438999999999</v>
      </c>
      <c r="AU240" s="61">
        <f t="shared" si="101"/>
        <v>0</v>
      </c>
      <c r="AV240" s="62">
        <f t="shared" si="102"/>
        <v>87</v>
      </c>
      <c r="AW240" s="301">
        <f>AW241</f>
        <v>14245.8</v>
      </c>
      <c r="AX240" s="51">
        <f t="shared" si="103"/>
        <v>98.52971761218878</v>
      </c>
    </row>
    <row r="241" spans="1:50" ht="30.75">
      <c r="A241" s="73" t="s">
        <v>225</v>
      </c>
      <c r="B241" s="27">
        <v>955</v>
      </c>
      <c r="C241" s="74" t="s">
        <v>172</v>
      </c>
      <c r="D241" s="74" t="s">
        <v>146</v>
      </c>
      <c r="E241" s="74" t="s">
        <v>245</v>
      </c>
      <c r="F241" s="282"/>
      <c r="G241" s="29">
        <f t="shared" si="86"/>
        <v>11197.2</v>
      </c>
      <c r="H241" s="30">
        <f>H242</f>
        <v>7617.2</v>
      </c>
      <c r="I241" s="30">
        <f>I242</f>
        <v>3580</v>
      </c>
      <c r="J241" s="32"/>
      <c r="K241" s="75">
        <f t="shared" si="91"/>
        <v>428.74</v>
      </c>
      <c r="L241" s="30">
        <f>L242</f>
        <v>428.74</v>
      </c>
      <c r="M241" s="30"/>
      <c r="N241" s="31"/>
      <c r="O241" s="29">
        <f t="shared" si="115"/>
        <v>11625.939999999999</v>
      </c>
      <c r="P241" s="30">
        <f t="shared" si="116"/>
        <v>8045.94</v>
      </c>
      <c r="Q241" s="30">
        <f t="shared" si="113"/>
        <v>3580</v>
      </c>
      <c r="R241" s="32">
        <f t="shared" si="113"/>
        <v>0</v>
      </c>
      <c r="S241" s="33">
        <f t="shared" si="119"/>
        <v>788.039</v>
      </c>
      <c r="T241" s="30"/>
      <c r="U241" s="30">
        <f>U242</f>
        <v>788.039</v>
      </c>
      <c r="V241" s="30"/>
      <c r="W241" s="34"/>
      <c r="X241" s="76">
        <f t="shared" si="118"/>
        <v>12413.979</v>
      </c>
      <c r="Y241" s="8">
        <f t="shared" si="120"/>
        <v>8045.94</v>
      </c>
      <c r="Z241" s="8">
        <f t="shared" si="121"/>
        <v>4368.039</v>
      </c>
      <c r="AA241" s="8">
        <f t="shared" si="122"/>
        <v>0</v>
      </c>
      <c r="AB241" s="35"/>
      <c r="AC241" s="58">
        <f t="shared" si="105"/>
        <v>2096</v>
      </c>
      <c r="AD241" s="30">
        <f t="shared" si="123"/>
        <v>392</v>
      </c>
      <c r="AE241" s="30">
        <f t="shared" si="123"/>
        <v>1617</v>
      </c>
      <c r="AF241" s="30">
        <f t="shared" si="123"/>
        <v>0</v>
      </c>
      <c r="AG241" s="31">
        <f t="shared" si="123"/>
        <v>87</v>
      </c>
      <c r="AH241" s="29">
        <f t="shared" si="106"/>
        <v>14509.979</v>
      </c>
      <c r="AI241" s="30">
        <f t="shared" si="107"/>
        <v>8437.939999999999</v>
      </c>
      <c r="AJ241" s="30">
        <f t="shared" si="107"/>
        <v>5985.039</v>
      </c>
      <c r="AK241" s="30">
        <f t="shared" si="107"/>
        <v>0</v>
      </c>
      <c r="AL241" s="31">
        <f t="shared" si="107"/>
        <v>87</v>
      </c>
      <c r="AM241" s="60">
        <f t="shared" si="97"/>
        <v>-51.6</v>
      </c>
      <c r="AN241" s="30"/>
      <c r="AO241" s="30">
        <f>AO242</f>
        <v>-51.6</v>
      </c>
      <c r="AP241" s="30"/>
      <c r="AQ241" s="32"/>
      <c r="AR241" s="60">
        <f t="shared" si="98"/>
        <v>14458.378999999997</v>
      </c>
      <c r="AS241" s="61">
        <f t="shared" si="99"/>
        <v>8437.939999999999</v>
      </c>
      <c r="AT241" s="61">
        <f t="shared" si="100"/>
        <v>5933.438999999999</v>
      </c>
      <c r="AU241" s="61">
        <f t="shared" si="101"/>
        <v>0</v>
      </c>
      <c r="AV241" s="62">
        <f t="shared" si="102"/>
        <v>87</v>
      </c>
      <c r="AW241" s="301">
        <f>AW242</f>
        <v>14245.8</v>
      </c>
      <c r="AX241" s="51">
        <f t="shared" si="103"/>
        <v>98.52971761218878</v>
      </c>
    </row>
    <row r="242" spans="1:50" ht="30.75">
      <c r="A242" s="73" t="s">
        <v>170</v>
      </c>
      <c r="B242" s="27">
        <v>955</v>
      </c>
      <c r="C242" s="74" t="s">
        <v>172</v>
      </c>
      <c r="D242" s="74" t="s">
        <v>146</v>
      </c>
      <c r="E242" s="74" t="s">
        <v>245</v>
      </c>
      <c r="F242" s="282" t="s">
        <v>131</v>
      </c>
      <c r="G242" s="29">
        <f t="shared" si="86"/>
        <v>11197.2</v>
      </c>
      <c r="H242" s="30">
        <v>7617.2</v>
      </c>
      <c r="I242" s="30">
        <v>3580</v>
      </c>
      <c r="J242" s="32"/>
      <c r="K242" s="75">
        <f t="shared" si="91"/>
        <v>428.74</v>
      </c>
      <c r="L242" s="30">
        <v>428.74</v>
      </c>
      <c r="M242" s="30"/>
      <c r="N242" s="31"/>
      <c r="O242" s="29">
        <f t="shared" si="115"/>
        <v>11625.939999999999</v>
      </c>
      <c r="P242" s="30">
        <f t="shared" si="116"/>
        <v>8045.94</v>
      </c>
      <c r="Q242" s="30">
        <f t="shared" si="113"/>
        <v>3580</v>
      </c>
      <c r="R242" s="32">
        <f t="shared" si="113"/>
        <v>0</v>
      </c>
      <c r="S242" s="33">
        <f t="shared" si="119"/>
        <v>788.039</v>
      </c>
      <c r="T242" s="30"/>
      <c r="U242" s="30">
        <v>788.039</v>
      </c>
      <c r="V242" s="30"/>
      <c r="W242" s="34"/>
      <c r="X242" s="76">
        <f t="shared" si="118"/>
        <v>12413.979</v>
      </c>
      <c r="Y242" s="8">
        <f t="shared" si="120"/>
        <v>8045.94</v>
      </c>
      <c r="Z242" s="8">
        <f t="shared" si="121"/>
        <v>4368.039</v>
      </c>
      <c r="AA242" s="8">
        <f t="shared" si="122"/>
        <v>0</v>
      </c>
      <c r="AB242" s="35"/>
      <c r="AC242" s="58">
        <f t="shared" si="105"/>
        <v>2096</v>
      </c>
      <c r="AD242" s="30">
        <f>прил1!AC184</f>
        <v>392</v>
      </c>
      <c r="AE242" s="30">
        <f>прил1!AD184</f>
        <v>1617</v>
      </c>
      <c r="AF242" s="30">
        <f>прил1!AE184</f>
        <v>0</v>
      </c>
      <c r="AG242" s="31">
        <f>прил1!AF184</f>
        <v>87</v>
      </c>
      <c r="AH242" s="29">
        <f t="shared" si="106"/>
        <v>14509.979</v>
      </c>
      <c r="AI242" s="30">
        <f t="shared" si="107"/>
        <v>8437.939999999999</v>
      </c>
      <c r="AJ242" s="30">
        <f t="shared" si="107"/>
        <v>5985.039</v>
      </c>
      <c r="AK242" s="30">
        <f t="shared" si="107"/>
        <v>0</v>
      </c>
      <c r="AL242" s="31">
        <f t="shared" si="107"/>
        <v>87</v>
      </c>
      <c r="AM242" s="60">
        <f t="shared" si="97"/>
        <v>-51.6</v>
      </c>
      <c r="AN242" s="30"/>
      <c r="AO242" s="30">
        <v>-51.6</v>
      </c>
      <c r="AP242" s="30"/>
      <c r="AQ242" s="32"/>
      <c r="AR242" s="60">
        <f t="shared" si="98"/>
        <v>14458.378999999997</v>
      </c>
      <c r="AS242" s="61">
        <f t="shared" si="99"/>
        <v>8437.939999999999</v>
      </c>
      <c r="AT242" s="61">
        <f t="shared" si="100"/>
        <v>5933.438999999999</v>
      </c>
      <c r="AU242" s="61">
        <f t="shared" si="101"/>
        <v>0</v>
      </c>
      <c r="AV242" s="62">
        <f t="shared" si="102"/>
        <v>87</v>
      </c>
      <c r="AW242" s="301">
        <f>прил1!AV184</f>
        <v>14245.8</v>
      </c>
      <c r="AX242" s="51">
        <f t="shared" si="103"/>
        <v>98.52971761218878</v>
      </c>
    </row>
    <row r="243" spans="1:50" ht="30.75">
      <c r="A243" s="73" t="s">
        <v>247</v>
      </c>
      <c r="B243" s="27">
        <v>955</v>
      </c>
      <c r="C243" s="74" t="s">
        <v>172</v>
      </c>
      <c r="D243" s="74" t="s">
        <v>146</v>
      </c>
      <c r="E243" s="74" t="s">
        <v>248</v>
      </c>
      <c r="F243" s="282"/>
      <c r="G243" s="29">
        <f t="shared" si="86"/>
        <v>568.1</v>
      </c>
      <c r="H243" s="30">
        <f>H244</f>
        <v>568.1</v>
      </c>
      <c r="I243" s="30"/>
      <c r="J243" s="32"/>
      <c r="K243" s="75">
        <f t="shared" si="91"/>
        <v>0</v>
      </c>
      <c r="L243" s="30"/>
      <c r="M243" s="30"/>
      <c r="N243" s="31"/>
      <c r="O243" s="29">
        <f t="shared" si="115"/>
        <v>568.1</v>
      </c>
      <c r="P243" s="30">
        <f t="shared" si="116"/>
        <v>568.1</v>
      </c>
      <c r="Q243" s="30">
        <f t="shared" si="113"/>
        <v>0</v>
      </c>
      <c r="R243" s="32">
        <f t="shared" si="113"/>
        <v>0</v>
      </c>
      <c r="S243" s="33">
        <f t="shared" si="119"/>
        <v>0</v>
      </c>
      <c r="T243" s="30"/>
      <c r="U243" s="30"/>
      <c r="V243" s="30"/>
      <c r="W243" s="34"/>
      <c r="X243" s="76">
        <f t="shared" si="118"/>
        <v>568.1</v>
      </c>
      <c r="Y243" s="8">
        <f t="shared" si="120"/>
        <v>568.1</v>
      </c>
      <c r="Z243" s="8">
        <f t="shared" si="121"/>
        <v>0</v>
      </c>
      <c r="AA243" s="8">
        <f t="shared" si="122"/>
        <v>0</v>
      </c>
      <c r="AB243" s="35"/>
      <c r="AC243" s="58">
        <f t="shared" si="105"/>
        <v>390</v>
      </c>
      <c r="AD243" s="30">
        <f>AD244</f>
        <v>390</v>
      </c>
      <c r="AE243" s="30"/>
      <c r="AF243" s="30"/>
      <c r="AG243" s="31"/>
      <c r="AH243" s="29">
        <f t="shared" si="106"/>
        <v>958.1</v>
      </c>
      <c r="AI243" s="30">
        <f t="shared" si="107"/>
        <v>958.1</v>
      </c>
      <c r="AJ243" s="30">
        <f t="shared" si="107"/>
        <v>0</v>
      </c>
      <c r="AK243" s="30">
        <f t="shared" si="107"/>
        <v>0</v>
      </c>
      <c r="AL243" s="31">
        <f t="shared" si="107"/>
        <v>0</v>
      </c>
      <c r="AM243" s="60">
        <f t="shared" si="97"/>
        <v>0</v>
      </c>
      <c r="AN243" s="30"/>
      <c r="AO243" s="30"/>
      <c r="AP243" s="30"/>
      <c r="AQ243" s="32"/>
      <c r="AR243" s="60">
        <f t="shared" si="98"/>
        <v>958.1</v>
      </c>
      <c r="AS243" s="61">
        <f t="shared" si="99"/>
        <v>958.1</v>
      </c>
      <c r="AT243" s="61">
        <f t="shared" si="100"/>
        <v>0</v>
      </c>
      <c r="AU243" s="61">
        <f t="shared" si="101"/>
        <v>0</v>
      </c>
      <c r="AV243" s="62">
        <f t="shared" si="102"/>
        <v>0</v>
      </c>
      <c r="AW243" s="301">
        <f>AW244</f>
        <v>752.1</v>
      </c>
      <c r="AX243" s="51">
        <f t="shared" si="103"/>
        <v>78.49911282747104</v>
      </c>
    </row>
    <row r="244" spans="1:50" ht="30.75">
      <c r="A244" s="73" t="s">
        <v>225</v>
      </c>
      <c r="B244" s="27">
        <v>955</v>
      </c>
      <c r="C244" s="74" t="s">
        <v>172</v>
      </c>
      <c r="D244" s="74" t="s">
        <v>146</v>
      </c>
      <c r="E244" s="74" t="s">
        <v>249</v>
      </c>
      <c r="F244" s="282"/>
      <c r="G244" s="29">
        <f t="shared" si="86"/>
        <v>568.1</v>
      </c>
      <c r="H244" s="30">
        <f>H245</f>
        <v>568.1</v>
      </c>
      <c r="I244" s="30"/>
      <c r="J244" s="32"/>
      <c r="K244" s="75">
        <f t="shared" si="91"/>
        <v>0</v>
      </c>
      <c r="L244" s="30"/>
      <c r="M244" s="30"/>
      <c r="N244" s="31"/>
      <c r="O244" s="29">
        <f t="shared" si="115"/>
        <v>568.1</v>
      </c>
      <c r="P244" s="30">
        <f t="shared" si="116"/>
        <v>568.1</v>
      </c>
      <c r="Q244" s="30">
        <f t="shared" si="113"/>
        <v>0</v>
      </c>
      <c r="R244" s="32">
        <f t="shared" si="113"/>
        <v>0</v>
      </c>
      <c r="S244" s="33">
        <f t="shared" si="119"/>
        <v>0</v>
      </c>
      <c r="T244" s="30"/>
      <c r="U244" s="30"/>
      <c r="V244" s="30"/>
      <c r="W244" s="34"/>
      <c r="X244" s="76">
        <f t="shared" si="118"/>
        <v>568.1</v>
      </c>
      <c r="Y244" s="8">
        <f t="shared" si="120"/>
        <v>568.1</v>
      </c>
      <c r="Z244" s="8">
        <f t="shared" si="121"/>
        <v>0</v>
      </c>
      <c r="AA244" s="8">
        <f t="shared" si="122"/>
        <v>0</v>
      </c>
      <c r="AB244" s="35"/>
      <c r="AC244" s="58">
        <f t="shared" si="105"/>
        <v>390</v>
      </c>
      <c r="AD244" s="30">
        <f>AD245</f>
        <v>390</v>
      </c>
      <c r="AE244" s="30"/>
      <c r="AF244" s="30"/>
      <c r="AG244" s="31"/>
      <c r="AH244" s="29">
        <f t="shared" si="106"/>
        <v>958.1</v>
      </c>
      <c r="AI244" s="30">
        <f t="shared" si="107"/>
        <v>958.1</v>
      </c>
      <c r="AJ244" s="30">
        <f t="shared" si="107"/>
        <v>0</v>
      </c>
      <c r="AK244" s="30">
        <f t="shared" si="107"/>
        <v>0</v>
      </c>
      <c r="AL244" s="31">
        <f t="shared" si="107"/>
        <v>0</v>
      </c>
      <c r="AM244" s="60">
        <f t="shared" si="97"/>
        <v>0</v>
      </c>
      <c r="AN244" s="30"/>
      <c r="AO244" s="30"/>
      <c r="AP244" s="30"/>
      <c r="AQ244" s="32"/>
      <c r="AR244" s="60">
        <f t="shared" si="98"/>
        <v>958.1</v>
      </c>
      <c r="AS244" s="61">
        <f t="shared" si="99"/>
        <v>958.1</v>
      </c>
      <c r="AT244" s="61">
        <f t="shared" si="100"/>
        <v>0</v>
      </c>
      <c r="AU244" s="61">
        <f t="shared" si="101"/>
        <v>0</v>
      </c>
      <c r="AV244" s="62">
        <f t="shared" si="102"/>
        <v>0</v>
      </c>
      <c r="AW244" s="301">
        <f>AW245</f>
        <v>752.1</v>
      </c>
      <c r="AX244" s="51">
        <f t="shared" si="103"/>
        <v>78.49911282747104</v>
      </c>
    </row>
    <row r="245" spans="1:50" ht="30.75">
      <c r="A245" s="73" t="s">
        <v>170</v>
      </c>
      <c r="B245" s="27">
        <v>955</v>
      </c>
      <c r="C245" s="74" t="s">
        <v>172</v>
      </c>
      <c r="D245" s="74" t="s">
        <v>146</v>
      </c>
      <c r="E245" s="74" t="s">
        <v>249</v>
      </c>
      <c r="F245" s="282" t="s">
        <v>131</v>
      </c>
      <c r="G245" s="29">
        <f t="shared" si="86"/>
        <v>568.1</v>
      </c>
      <c r="H245" s="30">
        <v>568.1</v>
      </c>
      <c r="I245" s="30"/>
      <c r="J245" s="32"/>
      <c r="K245" s="75">
        <f t="shared" si="91"/>
        <v>0</v>
      </c>
      <c r="L245" s="30"/>
      <c r="M245" s="30"/>
      <c r="N245" s="31"/>
      <c r="O245" s="29">
        <f t="shared" si="115"/>
        <v>568.1</v>
      </c>
      <c r="P245" s="30">
        <f t="shared" si="116"/>
        <v>568.1</v>
      </c>
      <c r="Q245" s="30">
        <f t="shared" si="113"/>
        <v>0</v>
      </c>
      <c r="R245" s="32">
        <f t="shared" si="113"/>
        <v>0</v>
      </c>
      <c r="S245" s="33">
        <f t="shared" si="119"/>
        <v>0</v>
      </c>
      <c r="T245" s="30"/>
      <c r="U245" s="30"/>
      <c r="V245" s="30"/>
      <c r="W245" s="34"/>
      <c r="X245" s="76">
        <f t="shared" si="118"/>
        <v>568.1</v>
      </c>
      <c r="Y245" s="8">
        <f t="shared" si="120"/>
        <v>568.1</v>
      </c>
      <c r="Z245" s="8">
        <f t="shared" si="121"/>
        <v>0</v>
      </c>
      <c r="AA245" s="8">
        <f t="shared" si="122"/>
        <v>0</v>
      </c>
      <c r="AB245" s="35"/>
      <c r="AC245" s="58">
        <f t="shared" si="105"/>
        <v>390</v>
      </c>
      <c r="AD245" s="30">
        <f>прил1!AC187</f>
        <v>390</v>
      </c>
      <c r="AE245" s="30"/>
      <c r="AF245" s="30"/>
      <c r="AG245" s="31"/>
      <c r="AH245" s="29">
        <f t="shared" si="106"/>
        <v>958.1</v>
      </c>
      <c r="AI245" s="30">
        <f t="shared" si="107"/>
        <v>958.1</v>
      </c>
      <c r="AJ245" s="30">
        <f t="shared" si="107"/>
        <v>0</v>
      </c>
      <c r="AK245" s="30">
        <f t="shared" si="107"/>
        <v>0</v>
      </c>
      <c r="AL245" s="31">
        <f t="shared" si="107"/>
        <v>0</v>
      </c>
      <c r="AM245" s="60">
        <f t="shared" si="97"/>
        <v>0</v>
      </c>
      <c r="AN245" s="30"/>
      <c r="AO245" s="30"/>
      <c r="AP245" s="30"/>
      <c r="AQ245" s="32"/>
      <c r="AR245" s="60">
        <f t="shared" si="98"/>
        <v>958.1</v>
      </c>
      <c r="AS245" s="61">
        <f t="shared" si="99"/>
        <v>958.1</v>
      </c>
      <c r="AT245" s="61">
        <f t="shared" si="100"/>
        <v>0</v>
      </c>
      <c r="AU245" s="61">
        <f t="shared" si="101"/>
        <v>0</v>
      </c>
      <c r="AV245" s="62">
        <f t="shared" si="102"/>
        <v>0</v>
      </c>
      <c r="AW245" s="301">
        <f>прил1!AV187</f>
        <v>752.1</v>
      </c>
      <c r="AX245" s="51">
        <f t="shared" si="103"/>
        <v>78.49911282747104</v>
      </c>
    </row>
    <row r="246" spans="1:50" ht="15.75">
      <c r="A246" s="73" t="s">
        <v>250</v>
      </c>
      <c r="B246" s="27">
        <v>955</v>
      </c>
      <c r="C246" s="74" t="s">
        <v>172</v>
      </c>
      <c r="D246" s="74" t="s">
        <v>146</v>
      </c>
      <c r="E246" s="74" t="s">
        <v>251</v>
      </c>
      <c r="F246" s="282"/>
      <c r="G246" s="29">
        <f t="shared" si="86"/>
        <v>3563.6</v>
      </c>
      <c r="H246" s="30">
        <f>H247</f>
        <v>3563.6</v>
      </c>
      <c r="I246" s="30"/>
      <c r="J246" s="32"/>
      <c r="K246" s="75">
        <f t="shared" si="91"/>
        <v>381.06</v>
      </c>
      <c r="L246" s="30">
        <f>L247</f>
        <v>381.06</v>
      </c>
      <c r="M246" s="30"/>
      <c r="N246" s="31"/>
      <c r="O246" s="29">
        <f t="shared" si="115"/>
        <v>3944.66</v>
      </c>
      <c r="P246" s="30">
        <f t="shared" si="116"/>
        <v>3944.66</v>
      </c>
      <c r="Q246" s="30">
        <f t="shared" si="113"/>
        <v>0</v>
      </c>
      <c r="R246" s="32">
        <f t="shared" si="113"/>
        <v>0</v>
      </c>
      <c r="S246" s="33">
        <f t="shared" si="119"/>
        <v>0</v>
      </c>
      <c r="T246" s="30"/>
      <c r="U246" s="30"/>
      <c r="V246" s="30"/>
      <c r="W246" s="34"/>
      <c r="X246" s="76">
        <f t="shared" si="118"/>
        <v>3944.66</v>
      </c>
      <c r="Y246" s="8">
        <f t="shared" si="120"/>
        <v>3944.66</v>
      </c>
      <c r="Z246" s="8">
        <f t="shared" si="121"/>
        <v>0</v>
      </c>
      <c r="AA246" s="8">
        <f t="shared" si="122"/>
        <v>0</v>
      </c>
      <c r="AB246" s="35"/>
      <c r="AC246" s="58">
        <f t="shared" si="105"/>
        <v>-699</v>
      </c>
      <c r="AD246" s="30">
        <f aca="true" t="shared" si="124" ref="AD246:AG247">AD247</f>
        <v>-699</v>
      </c>
      <c r="AE246" s="30">
        <f t="shared" si="124"/>
        <v>0</v>
      </c>
      <c r="AF246" s="30">
        <f t="shared" si="124"/>
        <v>0</v>
      </c>
      <c r="AG246" s="31">
        <f t="shared" si="124"/>
        <v>0</v>
      </c>
      <c r="AH246" s="29">
        <f t="shared" si="106"/>
        <v>3245.66</v>
      </c>
      <c r="AI246" s="30">
        <f t="shared" si="107"/>
        <v>3245.66</v>
      </c>
      <c r="AJ246" s="30">
        <f t="shared" si="107"/>
        <v>0</v>
      </c>
      <c r="AK246" s="30">
        <f t="shared" si="107"/>
        <v>0</v>
      </c>
      <c r="AL246" s="31">
        <f t="shared" si="107"/>
        <v>0</v>
      </c>
      <c r="AM246" s="60">
        <f t="shared" si="97"/>
        <v>0</v>
      </c>
      <c r="AN246" s="30"/>
      <c r="AO246" s="30"/>
      <c r="AP246" s="30"/>
      <c r="AQ246" s="32"/>
      <c r="AR246" s="60">
        <f t="shared" si="98"/>
        <v>3245.66</v>
      </c>
      <c r="AS246" s="61">
        <f t="shared" si="99"/>
        <v>3245.66</v>
      </c>
      <c r="AT246" s="61">
        <f t="shared" si="100"/>
        <v>0</v>
      </c>
      <c r="AU246" s="61">
        <f t="shared" si="101"/>
        <v>0</v>
      </c>
      <c r="AV246" s="62">
        <f t="shared" si="102"/>
        <v>0</v>
      </c>
      <c r="AW246" s="301">
        <f>AW247</f>
        <v>3221.9</v>
      </c>
      <c r="AX246" s="51">
        <f t="shared" si="103"/>
        <v>99.26794550260965</v>
      </c>
    </row>
    <row r="247" spans="1:50" ht="30.75">
      <c r="A247" s="73" t="s">
        <v>225</v>
      </c>
      <c r="B247" s="27">
        <v>955</v>
      </c>
      <c r="C247" s="74" t="s">
        <v>172</v>
      </c>
      <c r="D247" s="74" t="s">
        <v>146</v>
      </c>
      <c r="E247" s="74" t="s">
        <v>252</v>
      </c>
      <c r="F247" s="282"/>
      <c r="G247" s="29">
        <f t="shared" si="86"/>
        <v>3563.6</v>
      </c>
      <c r="H247" s="30">
        <f>H248</f>
        <v>3563.6</v>
      </c>
      <c r="I247" s="30"/>
      <c r="J247" s="32"/>
      <c r="K247" s="75">
        <f t="shared" si="91"/>
        <v>381.06</v>
      </c>
      <c r="L247" s="30">
        <f>L248</f>
        <v>381.06</v>
      </c>
      <c r="M247" s="30"/>
      <c r="N247" s="31"/>
      <c r="O247" s="29">
        <f t="shared" si="115"/>
        <v>3944.66</v>
      </c>
      <c r="P247" s="30">
        <f t="shared" si="116"/>
        <v>3944.66</v>
      </c>
      <c r="Q247" s="30">
        <f t="shared" si="113"/>
        <v>0</v>
      </c>
      <c r="R247" s="32">
        <f t="shared" si="113"/>
        <v>0</v>
      </c>
      <c r="S247" s="33">
        <f t="shared" si="119"/>
        <v>0</v>
      </c>
      <c r="T247" s="30"/>
      <c r="U247" s="30"/>
      <c r="V247" s="30"/>
      <c r="W247" s="34"/>
      <c r="X247" s="76">
        <f t="shared" si="118"/>
        <v>3944.66</v>
      </c>
      <c r="Y247" s="8">
        <f t="shared" si="120"/>
        <v>3944.66</v>
      </c>
      <c r="Z247" s="8">
        <f t="shared" si="121"/>
        <v>0</v>
      </c>
      <c r="AA247" s="8">
        <f t="shared" si="122"/>
        <v>0</v>
      </c>
      <c r="AB247" s="35"/>
      <c r="AC247" s="58">
        <f t="shared" si="105"/>
        <v>-699</v>
      </c>
      <c r="AD247" s="30">
        <f t="shared" si="124"/>
        <v>-699</v>
      </c>
      <c r="AE247" s="30">
        <f t="shared" si="124"/>
        <v>0</v>
      </c>
      <c r="AF247" s="30">
        <f t="shared" si="124"/>
        <v>0</v>
      </c>
      <c r="AG247" s="31">
        <f t="shared" si="124"/>
        <v>0</v>
      </c>
      <c r="AH247" s="29">
        <f t="shared" si="106"/>
        <v>3245.66</v>
      </c>
      <c r="AI247" s="30">
        <f t="shared" si="107"/>
        <v>3245.66</v>
      </c>
      <c r="AJ247" s="30">
        <f t="shared" si="107"/>
        <v>0</v>
      </c>
      <c r="AK247" s="30">
        <f t="shared" si="107"/>
        <v>0</v>
      </c>
      <c r="AL247" s="31">
        <f t="shared" si="107"/>
        <v>0</v>
      </c>
      <c r="AM247" s="60">
        <f t="shared" si="97"/>
        <v>0</v>
      </c>
      <c r="AN247" s="30"/>
      <c r="AO247" s="30"/>
      <c r="AP247" s="30"/>
      <c r="AQ247" s="32"/>
      <c r="AR247" s="60">
        <f t="shared" si="98"/>
        <v>3245.66</v>
      </c>
      <c r="AS247" s="61">
        <f t="shared" si="99"/>
        <v>3245.66</v>
      </c>
      <c r="AT247" s="61">
        <f t="shared" si="100"/>
        <v>0</v>
      </c>
      <c r="AU247" s="61">
        <f t="shared" si="101"/>
        <v>0</v>
      </c>
      <c r="AV247" s="62">
        <f t="shared" si="102"/>
        <v>0</v>
      </c>
      <c r="AW247" s="301">
        <f>AW248</f>
        <v>3221.9</v>
      </c>
      <c r="AX247" s="51">
        <f t="shared" si="103"/>
        <v>99.26794550260965</v>
      </c>
    </row>
    <row r="248" spans="1:50" ht="30.75">
      <c r="A248" s="73" t="s">
        <v>170</v>
      </c>
      <c r="B248" s="27">
        <v>955</v>
      </c>
      <c r="C248" s="74" t="s">
        <v>172</v>
      </c>
      <c r="D248" s="74" t="s">
        <v>146</v>
      </c>
      <c r="E248" s="74" t="s">
        <v>252</v>
      </c>
      <c r="F248" s="282" t="s">
        <v>131</v>
      </c>
      <c r="G248" s="29">
        <f t="shared" si="86"/>
        <v>3563.6</v>
      </c>
      <c r="H248" s="30">
        <v>3563.6</v>
      </c>
      <c r="I248" s="30"/>
      <c r="J248" s="32"/>
      <c r="K248" s="75">
        <f t="shared" si="91"/>
        <v>381.06</v>
      </c>
      <c r="L248" s="30">
        <v>381.06</v>
      </c>
      <c r="M248" s="30"/>
      <c r="N248" s="31"/>
      <c r="O248" s="29">
        <f t="shared" si="115"/>
        <v>3944.66</v>
      </c>
      <c r="P248" s="30">
        <f t="shared" si="116"/>
        <v>3944.66</v>
      </c>
      <c r="Q248" s="30">
        <f t="shared" si="113"/>
        <v>0</v>
      </c>
      <c r="R248" s="32">
        <f t="shared" si="113"/>
        <v>0</v>
      </c>
      <c r="S248" s="33">
        <f t="shared" si="119"/>
        <v>0</v>
      </c>
      <c r="T248" s="30"/>
      <c r="U248" s="30"/>
      <c r="V248" s="30"/>
      <c r="W248" s="34"/>
      <c r="X248" s="76">
        <f t="shared" si="118"/>
        <v>3944.66</v>
      </c>
      <c r="Y248" s="8">
        <f t="shared" si="120"/>
        <v>3944.66</v>
      </c>
      <c r="Z248" s="8">
        <f t="shared" si="121"/>
        <v>0</v>
      </c>
      <c r="AA248" s="8">
        <f t="shared" si="122"/>
        <v>0</v>
      </c>
      <c r="AB248" s="35"/>
      <c r="AC248" s="58">
        <f t="shared" si="105"/>
        <v>-699</v>
      </c>
      <c r="AD248" s="30">
        <f>прил1!AC190</f>
        <v>-699</v>
      </c>
      <c r="AE248" s="30">
        <f>прил1!AD190</f>
        <v>0</v>
      </c>
      <c r="AF248" s="30">
        <f>прил1!AE190</f>
        <v>0</v>
      </c>
      <c r="AG248" s="31">
        <f>прил1!AF190</f>
        <v>0</v>
      </c>
      <c r="AH248" s="29">
        <f t="shared" si="106"/>
        <v>3245.66</v>
      </c>
      <c r="AI248" s="30">
        <f t="shared" si="107"/>
        <v>3245.66</v>
      </c>
      <c r="AJ248" s="30">
        <f t="shared" si="107"/>
        <v>0</v>
      </c>
      <c r="AK248" s="30">
        <f t="shared" si="107"/>
        <v>0</v>
      </c>
      <c r="AL248" s="31">
        <f t="shared" si="107"/>
        <v>0</v>
      </c>
      <c r="AM248" s="60">
        <f t="shared" si="97"/>
        <v>0</v>
      </c>
      <c r="AN248" s="30"/>
      <c r="AO248" s="30"/>
      <c r="AP248" s="30"/>
      <c r="AQ248" s="32"/>
      <c r="AR248" s="60">
        <f t="shared" si="98"/>
        <v>3245.66</v>
      </c>
      <c r="AS248" s="61">
        <f t="shared" si="99"/>
        <v>3245.66</v>
      </c>
      <c r="AT248" s="61">
        <f t="shared" si="100"/>
        <v>0</v>
      </c>
      <c r="AU248" s="61">
        <f t="shared" si="101"/>
        <v>0</v>
      </c>
      <c r="AV248" s="62">
        <f t="shared" si="102"/>
        <v>0</v>
      </c>
      <c r="AW248" s="301">
        <f>прил1!AV190</f>
        <v>3221.9</v>
      </c>
      <c r="AX248" s="51">
        <f t="shared" si="103"/>
        <v>99.26794550260965</v>
      </c>
    </row>
    <row r="249" spans="1:50" ht="77.25" customHeight="1">
      <c r="A249" s="73" t="s">
        <v>253</v>
      </c>
      <c r="B249" s="27">
        <v>955</v>
      </c>
      <c r="C249" s="74" t="s">
        <v>172</v>
      </c>
      <c r="D249" s="74" t="s">
        <v>146</v>
      </c>
      <c r="E249" s="74" t="s">
        <v>254</v>
      </c>
      <c r="F249" s="282"/>
      <c r="G249" s="29">
        <f t="shared" si="86"/>
        <v>3562.9</v>
      </c>
      <c r="H249" s="30"/>
      <c r="I249" s="30"/>
      <c r="J249" s="32">
        <f>J250</f>
        <v>3562.9</v>
      </c>
      <c r="K249" s="75">
        <f t="shared" si="91"/>
        <v>0</v>
      </c>
      <c r="L249" s="30"/>
      <c r="M249" s="30"/>
      <c r="N249" s="31"/>
      <c r="O249" s="29">
        <f t="shared" si="115"/>
        <v>3562.9</v>
      </c>
      <c r="P249" s="30">
        <f t="shared" si="116"/>
        <v>0</v>
      </c>
      <c r="Q249" s="30">
        <f t="shared" si="113"/>
        <v>0</v>
      </c>
      <c r="R249" s="32">
        <f t="shared" si="113"/>
        <v>3562.9</v>
      </c>
      <c r="S249" s="33">
        <f>SUM(T249:W249)</f>
        <v>-1059.1</v>
      </c>
      <c r="T249" s="30"/>
      <c r="U249" s="30"/>
      <c r="V249" s="30">
        <f>V250</f>
        <v>-1059.1</v>
      </c>
      <c r="W249" s="34"/>
      <c r="X249" s="76">
        <f t="shared" si="118"/>
        <v>2503.8</v>
      </c>
      <c r="Y249" s="8">
        <f t="shared" si="120"/>
        <v>0</v>
      </c>
      <c r="Z249" s="8">
        <f t="shared" si="121"/>
        <v>0</v>
      </c>
      <c r="AA249" s="8">
        <f t="shared" si="122"/>
        <v>2503.8</v>
      </c>
      <c r="AB249" s="35"/>
      <c r="AC249" s="58">
        <f t="shared" si="105"/>
        <v>0</v>
      </c>
      <c r="AD249" s="30"/>
      <c r="AE249" s="30"/>
      <c r="AF249" s="30"/>
      <c r="AG249" s="31"/>
      <c r="AH249" s="29">
        <f t="shared" si="106"/>
        <v>2503.8</v>
      </c>
      <c r="AI249" s="30">
        <f t="shared" si="107"/>
        <v>0</v>
      </c>
      <c r="AJ249" s="30">
        <f t="shared" si="107"/>
        <v>0</v>
      </c>
      <c r="AK249" s="30">
        <f t="shared" si="107"/>
        <v>2503.8</v>
      </c>
      <c r="AL249" s="31">
        <f t="shared" si="107"/>
        <v>0</v>
      </c>
      <c r="AM249" s="60">
        <f t="shared" si="97"/>
        <v>0</v>
      </c>
      <c r="AN249" s="30"/>
      <c r="AO249" s="30"/>
      <c r="AP249" s="30"/>
      <c r="AQ249" s="32"/>
      <c r="AR249" s="60">
        <f t="shared" si="98"/>
        <v>2503.8</v>
      </c>
      <c r="AS249" s="61">
        <f t="shared" si="99"/>
        <v>0</v>
      </c>
      <c r="AT249" s="61">
        <f t="shared" si="100"/>
        <v>0</v>
      </c>
      <c r="AU249" s="61">
        <f t="shared" si="101"/>
        <v>2503.8</v>
      </c>
      <c r="AV249" s="62">
        <f t="shared" si="102"/>
        <v>0</v>
      </c>
      <c r="AW249" s="301">
        <f>AW250</f>
        <v>1799.1</v>
      </c>
      <c r="AX249" s="51">
        <f t="shared" si="103"/>
        <v>71.8547807332854</v>
      </c>
    </row>
    <row r="250" spans="1:50" ht="30.75">
      <c r="A250" s="73" t="s">
        <v>170</v>
      </c>
      <c r="B250" s="27">
        <v>955</v>
      </c>
      <c r="C250" s="74" t="s">
        <v>172</v>
      </c>
      <c r="D250" s="74" t="s">
        <v>146</v>
      </c>
      <c r="E250" s="74" t="s">
        <v>254</v>
      </c>
      <c r="F250" s="282" t="s">
        <v>131</v>
      </c>
      <c r="G250" s="29">
        <f t="shared" si="86"/>
        <v>3562.9</v>
      </c>
      <c r="H250" s="30"/>
      <c r="I250" s="30"/>
      <c r="J250" s="32">
        <v>3562.9</v>
      </c>
      <c r="K250" s="75">
        <f t="shared" si="91"/>
        <v>0</v>
      </c>
      <c r="L250" s="30"/>
      <c r="M250" s="30"/>
      <c r="N250" s="31"/>
      <c r="O250" s="29">
        <f t="shared" si="115"/>
        <v>3562.9</v>
      </c>
      <c r="P250" s="30">
        <f t="shared" si="116"/>
        <v>0</v>
      </c>
      <c r="Q250" s="30">
        <f t="shared" si="116"/>
        <v>0</v>
      </c>
      <c r="R250" s="32">
        <f t="shared" si="116"/>
        <v>3562.9</v>
      </c>
      <c r="S250" s="33">
        <f>SUM(T250:W250)</f>
        <v>-1059.1</v>
      </c>
      <c r="T250" s="30"/>
      <c r="U250" s="30"/>
      <c r="V250" s="30">
        <v>-1059.1</v>
      </c>
      <c r="W250" s="34"/>
      <c r="X250" s="76">
        <f t="shared" si="118"/>
        <v>2503.8</v>
      </c>
      <c r="Y250" s="8">
        <f t="shared" si="120"/>
        <v>0</v>
      </c>
      <c r="Z250" s="8">
        <f t="shared" si="121"/>
        <v>0</v>
      </c>
      <c r="AA250" s="8">
        <f t="shared" si="122"/>
        <v>2503.8</v>
      </c>
      <c r="AB250" s="35"/>
      <c r="AC250" s="58">
        <f t="shared" si="105"/>
        <v>0</v>
      </c>
      <c r="AD250" s="30"/>
      <c r="AE250" s="30"/>
      <c r="AF250" s="30"/>
      <c r="AG250" s="31"/>
      <c r="AH250" s="29">
        <f t="shared" si="106"/>
        <v>2503.8</v>
      </c>
      <c r="AI250" s="30">
        <f t="shared" si="107"/>
        <v>0</v>
      </c>
      <c r="AJ250" s="30">
        <f t="shared" si="107"/>
        <v>0</v>
      </c>
      <c r="AK250" s="30">
        <f t="shared" si="107"/>
        <v>2503.8</v>
      </c>
      <c r="AL250" s="31">
        <f t="shared" si="107"/>
        <v>0</v>
      </c>
      <c r="AM250" s="60">
        <f t="shared" si="97"/>
        <v>0</v>
      </c>
      <c r="AN250" s="30"/>
      <c r="AO250" s="30"/>
      <c r="AP250" s="30"/>
      <c r="AQ250" s="32"/>
      <c r="AR250" s="60">
        <f t="shared" si="98"/>
        <v>2503.8</v>
      </c>
      <c r="AS250" s="61">
        <f t="shared" si="99"/>
        <v>0</v>
      </c>
      <c r="AT250" s="61">
        <f t="shared" si="100"/>
        <v>0</v>
      </c>
      <c r="AU250" s="61">
        <f t="shared" si="101"/>
        <v>2503.8</v>
      </c>
      <c r="AV250" s="62">
        <f t="shared" si="102"/>
        <v>0</v>
      </c>
      <c r="AW250" s="301">
        <f>прил1!AV192</f>
        <v>1799.1</v>
      </c>
      <c r="AX250" s="51">
        <f t="shared" si="103"/>
        <v>71.8547807332854</v>
      </c>
    </row>
    <row r="251" spans="1:50" ht="31.5">
      <c r="A251" s="70" t="s">
        <v>255</v>
      </c>
      <c r="B251" s="12">
        <v>955</v>
      </c>
      <c r="C251" s="71" t="s">
        <v>172</v>
      </c>
      <c r="D251" s="71" t="s">
        <v>144</v>
      </c>
      <c r="E251" s="71"/>
      <c r="F251" s="281"/>
      <c r="G251" s="58">
        <f t="shared" si="86"/>
        <v>1402.4</v>
      </c>
      <c r="H251" s="63">
        <f>H252</f>
        <v>1402.4</v>
      </c>
      <c r="I251" s="63"/>
      <c r="J251" s="65"/>
      <c r="K251" s="58">
        <f t="shared" si="91"/>
        <v>92.32</v>
      </c>
      <c r="L251" s="63">
        <f>L252</f>
        <v>92.32</v>
      </c>
      <c r="M251" s="63"/>
      <c r="N251" s="64"/>
      <c r="O251" s="58">
        <f t="shared" si="115"/>
        <v>1494.72</v>
      </c>
      <c r="P251" s="63">
        <f t="shared" si="116"/>
        <v>1494.72</v>
      </c>
      <c r="Q251" s="63">
        <f t="shared" si="116"/>
        <v>0</v>
      </c>
      <c r="R251" s="65">
        <f t="shared" si="116"/>
        <v>0</v>
      </c>
      <c r="S251" s="72"/>
      <c r="T251" s="63"/>
      <c r="U251" s="63"/>
      <c r="V251" s="63"/>
      <c r="W251" s="67"/>
      <c r="X251" s="59">
        <f t="shared" si="118"/>
        <v>1494.72</v>
      </c>
      <c r="Y251" s="63">
        <f t="shared" si="120"/>
        <v>1494.72</v>
      </c>
      <c r="Z251" s="63">
        <f t="shared" si="121"/>
        <v>0</v>
      </c>
      <c r="AA251" s="63">
        <f t="shared" si="122"/>
        <v>0</v>
      </c>
      <c r="AB251" s="109"/>
      <c r="AC251" s="58">
        <f t="shared" si="105"/>
        <v>0</v>
      </c>
      <c r="AD251" s="63"/>
      <c r="AE251" s="63"/>
      <c r="AF251" s="63"/>
      <c r="AG251" s="64"/>
      <c r="AH251" s="58">
        <f t="shared" si="106"/>
        <v>1494.72</v>
      </c>
      <c r="AI251" s="63">
        <f t="shared" si="107"/>
        <v>1494.72</v>
      </c>
      <c r="AJ251" s="63">
        <f t="shared" si="107"/>
        <v>0</v>
      </c>
      <c r="AK251" s="63">
        <f t="shared" si="107"/>
        <v>0</v>
      </c>
      <c r="AL251" s="64">
        <f t="shared" si="107"/>
        <v>0</v>
      </c>
      <c r="AM251" s="60">
        <f t="shared" si="97"/>
        <v>0</v>
      </c>
      <c r="AN251" s="30"/>
      <c r="AO251" s="30"/>
      <c r="AP251" s="30"/>
      <c r="AQ251" s="32"/>
      <c r="AR251" s="60">
        <f t="shared" si="98"/>
        <v>1494.72</v>
      </c>
      <c r="AS251" s="68">
        <f t="shared" si="99"/>
        <v>1494.72</v>
      </c>
      <c r="AT251" s="68">
        <f t="shared" si="100"/>
        <v>0</v>
      </c>
      <c r="AU251" s="68">
        <f t="shared" si="101"/>
        <v>0</v>
      </c>
      <c r="AV251" s="69">
        <f t="shared" si="102"/>
        <v>0</v>
      </c>
      <c r="AW251" s="300">
        <f>AW252</f>
        <v>1485.4</v>
      </c>
      <c r="AX251" s="155">
        <f t="shared" si="103"/>
        <v>99.37647184757012</v>
      </c>
    </row>
    <row r="252" spans="1:50" ht="34.5" customHeight="1">
      <c r="A252" s="73" t="s">
        <v>256</v>
      </c>
      <c r="B252" s="27">
        <v>955</v>
      </c>
      <c r="C252" s="74" t="s">
        <v>172</v>
      </c>
      <c r="D252" s="74" t="s">
        <v>144</v>
      </c>
      <c r="E252" s="74" t="s">
        <v>244</v>
      </c>
      <c r="F252" s="282"/>
      <c r="G252" s="29">
        <f t="shared" si="86"/>
        <v>1402.4</v>
      </c>
      <c r="H252" s="30">
        <f>H253</f>
        <v>1402.4</v>
      </c>
      <c r="I252" s="30"/>
      <c r="J252" s="32"/>
      <c r="K252" s="75">
        <f t="shared" si="91"/>
        <v>92.32</v>
      </c>
      <c r="L252" s="30">
        <f>L253</f>
        <v>92.32</v>
      </c>
      <c r="M252" s="30"/>
      <c r="N252" s="31"/>
      <c r="O252" s="29">
        <f t="shared" si="115"/>
        <v>1494.72</v>
      </c>
      <c r="P252" s="30">
        <f t="shared" si="116"/>
        <v>1494.72</v>
      </c>
      <c r="Q252" s="30">
        <f t="shared" si="116"/>
        <v>0</v>
      </c>
      <c r="R252" s="32">
        <f t="shared" si="116"/>
        <v>0</v>
      </c>
      <c r="S252" s="33"/>
      <c r="T252" s="30"/>
      <c r="U252" s="30"/>
      <c r="V252" s="30"/>
      <c r="W252" s="34"/>
      <c r="X252" s="76">
        <f t="shared" si="118"/>
        <v>1494.72</v>
      </c>
      <c r="Y252" s="8">
        <f t="shared" si="120"/>
        <v>1494.72</v>
      </c>
      <c r="Z252" s="8">
        <f t="shared" si="121"/>
        <v>0</v>
      </c>
      <c r="AA252" s="8">
        <f t="shared" si="122"/>
        <v>0</v>
      </c>
      <c r="AB252" s="35"/>
      <c r="AC252" s="58">
        <f t="shared" si="105"/>
        <v>0</v>
      </c>
      <c r="AD252" s="30"/>
      <c r="AE252" s="30"/>
      <c r="AF252" s="30"/>
      <c r="AG252" s="31"/>
      <c r="AH252" s="29">
        <f t="shared" si="106"/>
        <v>1494.72</v>
      </c>
      <c r="AI252" s="30">
        <f t="shared" si="107"/>
        <v>1494.72</v>
      </c>
      <c r="AJ252" s="30">
        <f t="shared" si="107"/>
        <v>0</v>
      </c>
      <c r="AK252" s="30">
        <f t="shared" si="107"/>
        <v>0</v>
      </c>
      <c r="AL252" s="31">
        <f t="shared" si="107"/>
        <v>0</v>
      </c>
      <c r="AM252" s="60">
        <f t="shared" si="97"/>
        <v>0</v>
      </c>
      <c r="AN252" s="30"/>
      <c r="AO252" s="30"/>
      <c r="AP252" s="30"/>
      <c r="AQ252" s="32"/>
      <c r="AR252" s="60">
        <f t="shared" si="98"/>
        <v>1494.72</v>
      </c>
      <c r="AS252" s="61">
        <f t="shared" si="99"/>
        <v>1494.72</v>
      </c>
      <c r="AT252" s="61">
        <f t="shared" si="100"/>
        <v>0</v>
      </c>
      <c r="AU252" s="61">
        <f t="shared" si="101"/>
        <v>0</v>
      </c>
      <c r="AV252" s="62">
        <f t="shared" si="102"/>
        <v>0</v>
      </c>
      <c r="AW252" s="301">
        <f>AW253</f>
        <v>1485.4</v>
      </c>
      <c r="AX252" s="51">
        <f t="shared" si="103"/>
        <v>99.37647184757012</v>
      </c>
    </row>
    <row r="253" spans="1:50" ht="30.75">
      <c r="A253" s="73" t="s">
        <v>257</v>
      </c>
      <c r="B253" s="27">
        <v>955</v>
      </c>
      <c r="C253" s="74" t="s">
        <v>172</v>
      </c>
      <c r="D253" s="74" t="s">
        <v>144</v>
      </c>
      <c r="E253" s="74" t="s">
        <v>245</v>
      </c>
      <c r="F253" s="282"/>
      <c r="G253" s="29">
        <f t="shared" si="86"/>
        <v>1402.4</v>
      </c>
      <c r="H253" s="30">
        <f>H254</f>
        <v>1402.4</v>
      </c>
      <c r="I253" s="30"/>
      <c r="J253" s="32"/>
      <c r="K253" s="75">
        <f t="shared" si="91"/>
        <v>92.32</v>
      </c>
      <c r="L253" s="30">
        <f>L254</f>
        <v>92.32</v>
      </c>
      <c r="M253" s="30"/>
      <c r="N253" s="31"/>
      <c r="O253" s="29">
        <f t="shared" si="115"/>
        <v>1494.72</v>
      </c>
      <c r="P253" s="30">
        <f t="shared" si="116"/>
        <v>1494.72</v>
      </c>
      <c r="Q253" s="30">
        <f t="shared" si="116"/>
        <v>0</v>
      </c>
      <c r="R253" s="32">
        <f t="shared" si="116"/>
        <v>0</v>
      </c>
      <c r="S253" s="33"/>
      <c r="T253" s="30"/>
      <c r="U253" s="30"/>
      <c r="V253" s="30"/>
      <c r="W253" s="34"/>
      <c r="X253" s="76">
        <f t="shared" si="118"/>
        <v>1494.72</v>
      </c>
      <c r="Y253" s="8">
        <f t="shared" si="120"/>
        <v>1494.72</v>
      </c>
      <c r="Z253" s="8">
        <f t="shared" si="121"/>
        <v>0</v>
      </c>
      <c r="AA253" s="8">
        <f t="shared" si="122"/>
        <v>0</v>
      </c>
      <c r="AB253" s="35"/>
      <c r="AC253" s="58">
        <f t="shared" si="105"/>
        <v>0</v>
      </c>
      <c r="AD253" s="30"/>
      <c r="AE253" s="30"/>
      <c r="AF253" s="30"/>
      <c r="AG253" s="31"/>
      <c r="AH253" s="29">
        <f t="shared" si="106"/>
        <v>1494.72</v>
      </c>
      <c r="AI253" s="30">
        <f t="shared" si="107"/>
        <v>1494.72</v>
      </c>
      <c r="AJ253" s="30">
        <f t="shared" si="107"/>
        <v>0</v>
      </c>
      <c r="AK253" s="30">
        <f t="shared" si="107"/>
        <v>0</v>
      </c>
      <c r="AL253" s="31">
        <f t="shared" si="107"/>
        <v>0</v>
      </c>
      <c r="AM253" s="60">
        <f t="shared" si="97"/>
        <v>0</v>
      </c>
      <c r="AN253" s="30"/>
      <c r="AO253" s="30"/>
      <c r="AP253" s="30"/>
      <c r="AQ253" s="32"/>
      <c r="AR253" s="60">
        <f t="shared" si="98"/>
        <v>1494.72</v>
      </c>
      <c r="AS253" s="61">
        <f t="shared" si="99"/>
        <v>1494.72</v>
      </c>
      <c r="AT253" s="61">
        <f t="shared" si="100"/>
        <v>0</v>
      </c>
      <c r="AU253" s="61">
        <f t="shared" si="101"/>
        <v>0</v>
      </c>
      <c r="AV253" s="62">
        <f t="shared" si="102"/>
        <v>0</v>
      </c>
      <c r="AW253" s="301">
        <f>AW254</f>
        <v>1485.4</v>
      </c>
      <c r="AX253" s="51">
        <f t="shared" si="103"/>
        <v>99.37647184757012</v>
      </c>
    </row>
    <row r="254" spans="1:50" ht="30.75">
      <c r="A254" s="73" t="s">
        <v>170</v>
      </c>
      <c r="B254" s="27">
        <v>955</v>
      </c>
      <c r="C254" s="74" t="s">
        <v>172</v>
      </c>
      <c r="D254" s="74" t="s">
        <v>144</v>
      </c>
      <c r="E254" s="74" t="s">
        <v>245</v>
      </c>
      <c r="F254" s="282" t="s">
        <v>131</v>
      </c>
      <c r="G254" s="29">
        <f t="shared" si="86"/>
        <v>1402.4</v>
      </c>
      <c r="H254" s="30">
        <v>1402.4</v>
      </c>
      <c r="I254" s="30"/>
      <c r="J254" s="32"/>
      <c r="K254" s="75">
        <f t="shared" si="91"/>
        <v>92.32</v>
      </c>
      <c r="L254" s="30">
        <v>92.32</v>
      </c>
      <c r="M254" s="30"/>
      <c r="N254" s="31"/>
      <c r="O254" s="29">
        <f t="shared" si="115"/>
        <v>1494.72</v>
      </c>
      <c r="P254" s="30">
        <f t="shared" si="116"/>
        <v>1494.72</v>
      </c>
      <c r="Q254" s="30">
        <f t="shared" si="116"/>
        <v>0</v>
      </c>
      <c r="R254" s="32">
        <f t="shared" si="116"/>
        <v>0</v>
      </c>
      <c r="S254" s="33"/>
      <c r="T254" s="30"/>
      <c r="U254" s="30"/>
      <c r="V254" s="30"/>
      <c r="W254" s="34"/>
      <c r="X254" s="76">
        <f t="shared" si="118"/>
        <v>1494.72</v>
      </c>
      <c r="Y254" s="8">
        <f t="shared" si="120"/>
        <v>1494.72</v>
      </c>
      <c r="Z254" s="8">
        <f t="shared" si="121"/>
        <v>0</v>
      </c>
      <c r="AA254" s="8">
        <f t="shared" si="122"/>
        <v>0</v>
      </c>
      <c r="AB254" s="35"/>
      <c r="AC254" s="58">
        <f t="shared" si="105"/>
        <v>0</v>
      </c>
      <c r="AD254" s="30"/>
      <c r="AE254" s="30"/>
      <c r="AF254" s="30"/>
      <c r="AG254" s="31"/>
      <c r="AH254" s="29">
        <f t="shared" si="106"/>
        <v>1494.72</v>
      </c>
      <c r="AI254" s="30">
        <f t="shared" si="107"/>
        <v>1494.72</v>
      </c>
      <c r="AJ254" s="30">
        <f t="shared" si="107"/>
        <v>0</v>
      </c>
      <c r="AK254" s="30">
        <f t="shared" si="107"/>
        <v>0</v>
      </c>
      <c r="AL254" s="31">
        <f t="shared" si="107"/>
        <v>0</v>
      </c>
      <c r="AM254" s="60">
        <f t="shared" si="97"/>
        <v>0</v>
      </c>
      <c r="AN254" s="30"/>
      <c r="AO254" s="30"/>
      <c r="AP254" s="30"/>
      <c r="AQ254" s="32"/>
      <c r="AR254" s="60">
        <f t="shared" si="98"/>
        <v>1494.72</v>
      </c>
      <c r="AS254" s="61">
        <f t="shared" si="99"/>
        <v>1494.72</v>
      </c>
      <c r="AT254" s="61">
        <f t="shared" si="100"/>
        <v>0</v>
      </c>
      <c r="AU254" s="61">
        <f t="shared" si="101"/>
        <v>0</v>
      </c>
      <c r="AV254" s="62">
        <f t="shared" si="102"/>
        <v>0</v>
      </c>
      <c r="AW254" s="301">
        <f>прил1!AV196</f>
        <v>1485.4</v>
      </c>
      <c r="AX254" s="51">
        <f t="shared" si="103"/>
        <v>99.37647184757012</v>
      </c>
    </row>
    <row r="255" spans="1:50" ht="15.75">
      <c r="A255" s="70" t="s">
        <v>258</v>
      </c>
      <c r="B255" s="12">
        <v>955</v>
      </c>
      <c r="C255" s="71" t="s">
        <v>172</v>
      </c>
      <c r="D255" s="71" t="s">
        <v>98</v>
      </c>
      <c r="E255" s="71"/>
      <c r="F255" s="281"/>
      <c r="G255" s="58">
        <f t="shared" si="86"/>
        <v>5267.9</v>
      </c>
      <c r="H255" s="63">
        <f>H256</f>
        <v>5267.9</v>
      </c>
      <c r="I255" s="63"/>
      <c r="J255" s="65"/>
      <c r="K255" s="58">
        <f t="shared" si="91"/>
        <v>23.26</v>
      </c>
      <c r="L255" s="63">
        <f>L256</f>
        <v>23.26</v>
      </c>
      <c r="M255" s="63"/>
      <c r="N255" s="64"/>
      <c r="O255" s="58">
        <f t="shared" si="115"/>
        <v>5291.16</v>
      </c>
      <c r="P255" s="63">
        <f t="shared" si="116"/>
        <v>5291.16</v>
      </c>
      <c r="Q255" s="63">
        <f t="shared" si="116"/>
        <v>0</v>
      </c>
      <c r="R255" s="65">
        <f t="shared" si="116"/>
        <v>0</v>
      </c>
      <c r="S255" s="72"/>
      <c r="T255" s="63"/>
      <c r="U255" s="63"/>
      <c r="V255" s="63"/>
      <c r="W255" s="67"/>
      <c r="X255" s="59">
        <f t="shared" si="118"/>
        <v>5291.16</v>
      </c>
      <c r="Y255" s="63">
        <f t="shared" si="120"/>
        <v>5291.16</v>
      </c>
      <c r="Z255" s="63">
        <f t="shared" si="121"/>
        <v>0</v>
      </c>
      <c r="AA255" s="63">
        <f t="shared" si="122"/>
        <v>0</v>
      </c>
      <c r="AB255" s="109"/>
      <c r="AC255" s="58">
        <f t="shared" si="105"/>
        <v>107</v>
      </c>
      <c r="AD255" s="63">
        <f>AD256</f>
        <v>107</v>
      </c>
      <c r="AE255" s="63"/>
      <c r="AF255" s="63"/>
      <c r="AG255" s="64"/>
      <c r="AH255" s="58">
        <f t="shared" si="106"/>
        <v>5398.16</v>
      </c>
      <c r="AI255" s="63">
        <f t="shared" si="107"/>
        <v>5398.16</v>
      </c>
      <c r="AJ255" s="63">
        <f t="shared" si="107"/>
        <v>0</v>
      </c>
      <c r="AK255" s="63">
        <f t="shared" si="107"/>
        <v>0</v>
      </c>
      <c r="AL255" s="64">
        <f t="shared" si="107"/>
        <v>0</v>
      </c>
      <c r="AM255" s="60">
        <f t="shared" si="97"/>
        <v>0</v>
      </c>
      <c r="AN255" s="30"/>
      <c r="AO255" s="30"/>
      <c r="AP255" s="30"/>
      <c r="AQ255" s="32"/>
      <c r="AR255" s="60">
        <f t="shared" si="98"/>
        <v>5398.16</v>
      </c>
      <c r="AS255" s="61">
        <f t="shared" si="99"/>
        <v>5398.16</v>
      </c>
      <c r="AT255" s="61">
        <f t="shared" si="100"/>
        <v>0</v>
      </c>
      <c r="AU255" s="61">
        <f t="shared" si="101"/>
        <v>0</v>
      </c>
      <c r="AV255" s="62">
        <f t="shared" si="102"/>
        <v>0</v>
      </c>
      <c r="AW255" s="302">
        <f>AW256</f>
        <v>5396.3</v>
      </c>
      <c r="AX255" s="155">
        <f t="shared" si="103"/>
        <v>99.96554381492953</v>
      </c>
    </row>
    <row r="256" spans="1:50" ht="30.75">
      <c r="A256" s="73" t="s">
        <v>259</v>
      </c>
      <c r="B256" s="27">
        <v>955</v>
      </c>
      <c r="C256" s="74" t="s">
        <v>172</v>
      </c>
      <c r="D256" s="74" t="s">
        <v>98</v>
      </c>
      <c r="E256" s="74" t="s">
        <v>244</v>
      </c>
      <c r="F256" s="282"/>
      <c r="G256" s="29">
        <f t="shared" si="86"/>
        <v>5267.9</v>
      </c>
      <c r="H256" s="30">
        <f>H257</f>
        <v>5267.9</v>
      </c>
      <c r="I256" s="30"/>
      <c r="J256" s="32"/>
      <c r="K256" s="75">
        <f t="shared" si="91"/>
        <v>23.26</v>
      </c>
      <c r="L256" s="30">
        <f>L257</f>
        <v>23.26</v>
      </c>
      <c r="M256" s="30"/>
      <c r="N256" s="31"/>
      <c r="O256" s="29">
        <f t="shared" si="115"/>
        <v>5291.16</v>
      </c>
      <c r="P256" s="30">
        <f t="shared" si="116"/>
        <v>5291.16</v>
      </c>
      <c r="Q256" s="30">
        <f t="shared" si="116"/>
        <v>0</v>
      </c>
      <c r="R256" s="32">
        <f t="shared" si="116"/>
        <v>0</v>
      </c>
      <c r="S256" s="33"/>
      <c r="T256" s="30"/>
      <c r="U256" s="30"/>
      <c r="V256" s="30"/>
      <c r="W256" s="34"/>
      <c r="X256" s="76">
        <f t="shared" si="118"/>
        <v>5291.16</v>
      </c>
      <c r="Y256" s="8">
        <f t="shared" si="120"/>
        <v>5291.16</v>
      </c>
      <c r="Z256" s="8">
        <f t="shared" si="121"/>
        <v>0</v>
      </c>
      <c r="AA256" s="8">
        <f t="shared" si="122"/>
        <v>0</v>
      </c>
      <c r="AB256" s="35"/>
      <c r="AC256" s="58">
        <f t="shared" si="105"/>
        <v>107</v>
      </c>
      <c r="AD256" s="30">
        <f>AD257</f>
        <v>107</v>
      </c>
      <c r="AE256" s="30"/>
      <c r="AF256" s="30"/>
      <c r="AG256" s="31"/>
      <c r="AH256" s="29">
        <f t="shared" si="106"/>
        <v>5398.16</v>
      </c>
      <c r="AI256" s="30">
        <f t="shared" si="107"/>
        <v>5398.16</v>
      </c>
      <c r="AJ256" s="30">
        <f t="shared" si="107"/>
        <v>0</v>
      </c>
      <c r="AK256" s="30">
        <f t="shared" si="107"/>
        <v>0</v>
      </c>
      <c r="AL256" s="31">
        <f t="shared" si="107"/>
        <v>0</v>
      </c>
      <c r="AM256" s="60">
        <f t="shared" si="97"/>
        <v>0</v>
      </c>
      <c r="AN256" s="30"/>
      <c r="AO256" s="30"/>
      <c r="AP256" s="30"/>
      <c r="AQ256" s="32"/>
      <c r="AR256" s="60">
        <f t="shared" si="98"/>
        <v>5398.16</v>
      </c>
      <c r="AS256" s="61">
        <f t="shared" si="99"/>
        <v>5398.16</v>
      </c>
      <c r="AT256" s="61">
        <f t="shared" si="100"/>
        <v>0</v>
      </c>
      <c r="AU256" s="61">
        <f t="shared" si="101"/>
        <v>0</v>
      </c>
      <c r="AV256" s="62">
        <f t="shared" si="102"/>
        <v>0</v>
      </c>
      <c r="AW256" s="301">
        <f>AW257</f>
        <v>5396.3</v>
      </c>
      <c r="AX256" s="51">
        <f t="shared" si="103"/>
        <v>99.96554381492953</v>
      </c>
    </row>
    <row r="257" spans="1:50" ht="30.75">
      <c r="A257" s="73" t="s">
        <v>225</v>
      </c>
      <c r="B257" s="27">
        <v>955</v>
      </c>
      <c r="C257" s="74" t="s">
        <v>172</v>
      </c>
      <c r="D257" s="74" t="s">
        <v>98</v>
      </c>
      <c r="E257" s="74" t="s">
        <v>245</v>
      </c>
      <c r="F257" s="282"/>
      <c r="G257" s="29">
        <f t="shared" si="86"/>
        <v>5267.9</v>
      </c>
      <c r="H257" s="30">
        <f>H258</f>
        <v>5267.9</v>
      </c>
      <c r="I257" s="30"/>
      <c r="J257" s="32"/>
      <c r="K257" s="75">
        <f t="shared" si="91"/>
        <v>23.26</v>
      </c>
      <c r="L257" s="30">
        <f>L258</f>
        <v>23.26</v>
      </c>
      <c r="M257" s="30"/>
      <c r="N257" s="31"/>
      <c r="O257" s="29">
        <f t="shared" si="115"/>
        <v>5291.16</v>
      </c>
      <c r="P257" s="30">
        <f t="shared" si="116"/>
        <v>5291.16</v>
      </c>
      <c r="Q257" s="30">
        <f t="shared" si="116"/>
        <v>0</v>
      </c>
      <c r="R257" s="32">
        <f t="shared" si="116"/>
        <v>0</v>
      </c>
      <c r="S257" s="33"/>
      <c r="T257" s="30"/>
      <c r="U257" s="30"/>
      <c r="V257" s="30"/>
      <c r="W257" s="34"/>
      <c r="X257" s="76">
        <f t="shared" si="118"/>
        <v>5291.16</v>
      </c>
      <c r="Y257" s="8">
        <f t="shared" si="120"/>
        <v>5291.16</v>
      </c>
      <c r="Z257" s="8">
        <f t="shared" si="121"/>
        <v>0</v>
      </c>
      <c r="AA257" s="8">
        <f t="shared" si="122"/>
        <v>0</v>
      </c>
      <c r="AB257" s="35"/>
      <c r="AC257" s="58">
        <f t="shared" si="105"/>
        <v>107</v>
      </c>
      <c r="AD257" s="30">
        <f>AD258</f>
        <v>107</v>
      </c>
      <c r="AE257" s="30"/>
      <c r="AF257" s="30"/>
      <c r="AG257" s="31"/>
      <c r="AH257" s="29">
        <f t="shared" si="106"/>
        <v>5398.16</v>
      </c>
      <c r="AI257" s="30">
        <f t="shared" si="107"/>
        <v>5398.16</v>
      </c>
      <c r="AJ257" s="30">
        <f t="shared" si="107"/>
        <v>0</v>
      </c>
      <c r="AK257" s="30">
        <f t="shared" si="107"/>
        <v>0</v>
      </c>
      <c r="AL257" s="31">
        <f t="shared" si="107"/>
        <v>0</v>
      </c>
      <c r="AM257" s="60">
        <f t="shared" si="97"/>
        <v>0</v>
      </c>
      <c r="AN257" s="30"/>
      <c r="AO257" s="30"/>
      <c r="AP257" s="30"/>
      <c r="AQ257" s="32"/>
      <c r="AR257" s="60">
        <f t="shared" si="98"/>
        <v>5398.16</v>
      </c>
      <c r="AS257" s="61">
        <f t="shared" si="99"/>
        <v>5398.16</v>
      </c>
      <c r="AT257" s="61">
        <f t="shared" si="100"/>
        <v>0</v>
      </c>
      <c r="AU257" s="61">
        <f t="shared" si="101"/>
        <v>0</v>
      </c>
      <c r="AV257" s="62">
        <f t="shared" si="102"/>
        <v>0</v>
      </c>
      <c r="AW257" s="301">
        <f>AW258</f>
        <v>5396.3</v>
      </c>
      <c r="AX257" s="51">
        <f t="shared" si="103"/>
        <v>99.96554381492953</v>
      </c>
    </row>
    <row r="258" spans="1:50" ht="30.75">
      <c r="A258" s="73" t="s">
        <v>170</v>
      </c>
      <c r="B258" s="27">
        <v>955</v>
      </c>
      <c r="C258" s="74" t="s">
        <v>172</v>
      </c>
      <c r="D258" s="74" t="s">
        <v>98</v>
      </c>
      <c r="E258" s="74" t="s">
        <v>245</v>
      </c>
      <c r="F258" s="282" t="s">
        <v>131</v>
      </c>
      <c r="G258" s="29">
        <f t="shared" si="86"/>
        <v>5267.9</v>
      </c>
      <c r="H258" s="30">
        <v>5267.9</v>
      </c>
      <c r="I258" s="30"/>
      <c r="J258" s="31"/>
      <c r="K258" s="8">
        <f t="shared" si="91"/>
        <v>23.26</v>
      </c>
      <c r="L258" s="30">
        <v>23.26</v>
      </c>
      <c r="M258" s="30"/>
      <c r="N258" s="31"/>
      <c r="O258" s="29">
        <f t="shared" si="115"/>
        <v>5291.16</v>
      </c>
      <c r="P258" s="30">
        <f t="shared" si="116"/>
        <v>5291.16</v>
      </c>
      <c r="Q258" s="30">
        <f>I258+M258</f>
        <v>0</v>
      </c>
      <c r="R258" s="32">
        <f t="shared" si="116"/>
        <v>0</v>
      </c>
      <c r="S258" s="33"/>
      <c r="T258" s="30"/>
      <c r="U258" s="30"/>
      <c r="V258" s="30"/>
      <c r="W258" s="34"/>
      <c r="X258" s="76">
        <f t="shared" si="118"/>
        <v>5291.16</v>
      </c>
      <c r="Y258" s="8">
        <f t="shared" si="120"/>
        <v>5291.16</v>
      </c>
      <c r="Z258" s="8">
        <f t="shared" si="121"/>
        <v>0</v>
      </c>
      <c r="AA258" s="8">
        <f t="shared" si="122"/>
        <v>0</v>
      </c>
      <c r="AB258" s="35"/>
      <c r="AC258" s="58">
        <f t="shared" si="105"/>
        <v>107</v>
      </c>
      <c r="AD258" s="30">
        <f>прил1!AC200</f>
        <v>107</v>
      </c>
      <c r="AE258" s="30"/>
      <c r="AF258" s="30"/>
      <c r="AG258" s="31"/>
      <c r="AH258" s="29">
        <f t="shared" si="106"/>
        <v>5398.16</v>
      </c>
      <c r="AI258" s="30">
        <f t="shared" si="107"/>
        <v>5398.16</v>
      </c>
      <c r="AJ258" s="30">
        <f t="shared" si="107"/>
        <v>0</v>
      </c>
      <c r="AK258" s="30">
        <f t="shared" si="107"/>
        <v>0</v>
      </c>
      <c r="AL258" s="31">
        <f t="shared" si="107"/>
        <v>0</v>
      </c>
      <c r="AM258" s="60">
        <f t="shared" si="97"/>
        <v>0</v>
      </c>
      <c r="AN258" s="30"/>
      <c r="AO258" s="30"/>
      <c r="AP258" s="30"/>
      <c r="AQ258" s="32"/>
      <c r="AR258" s="60">
        <f t="shared" si="98"/>
        <v>5398.16</v>
      </c>
      <c r="AS258" s="61">
        <f t="shared" si="99"/>
        <v>5398.16</v>
      </c>
      <c r="AT258" s="61">
        <f t="shared" si="100"/>
        <v>0</v>
      </c>
      <c r="AU258" s="61">
        <f t="shared" si="101"/>
        <v>0</v>
      </c>
      <c r="AV258" s="62">
        <f t="shared" si="102"/>
        <v>0</v>
      </c>
      <c r="AW258" s="301">
        <f>прил1!AV200</f>
        <v>5396.3</v>
      </c>
      <c r="AX258" s="51">
        <f t="shared" si="103"/>
        <v>99.96554381492953</v>
      </c>
    </row>
    <row r="259" spans="1:50" ht="15.75">
      <c r="A259" s="53"/>
      <c r="B259" s="54"/>
      <c r="C259" s="54"/>
      <c r="D259" s="54"/>
      <c r="E259" s="54"/>
      <c r="F259" s="292"/>
      <c r="G259" s="55"/>
      <c r="H259" s="56"/>
      <c r="I259" s="56"/>
      <c r="J259" s="56"/>
      <c r="K259" s="11"/>
      <c r="L259" s="56"/>
      <c r="M259" s="56"/>
      <c r="N259" s="56"/>
      <c r="O259" s="29"/>
      <c r="P259" s="30"/>
      <c r="Q259" s="30"/>
      <c r="R259" s="32"/>
      <c r="S259" s="33"/>
      <c r="T259" s="30"/>
      <c r="U259" s="30"/>
      <c r="V259" s="30"/>
      <c r="W259" s="34"/>
      <c r="X259" s="59"/>
      <c r="Y259" s="63"/>
      <c r="Z259" s="63"/>
      <c r="AA259" s="63"/>
      <c r="AB259" s="35"/>
      <c r="AC259" s="58">
        <f t="shared" si="105"/>
        <v>0</v>
      </c>
      <c r="AD259" s="30"/>
      <c r="AE259" s="30"/>
      <c r="AF259" s="30"/>
      <c r="AG259" s="31"/>
      <c r="AH259" s="29">
        <f t="shared" si="106"/>
        <v>0</v>
      </c>
      <c r="AI259" s="30">
        <f t="shared" si="107"/>
        <v>0</v>
      </c>
      <c r="AJ259" s="30">
        <f t="shared" si="107"/>
        <v>0</v>
      </c>
      <c r="AK259" s="30">
        <f t="shared" si="107"/>
        <v>0</v>
      </c>
      <c r="AL259" s="31">
        <f t="shared" si="107"/>
        <v>0</v>
      </c>
      <c r="AM259" s="60">
        <f t="shared" si="97"/>
        <v>0</v>
      </c>
      <c r="AN259" s="30"/>
      <c r="AO259" s="30"/>
      <c r="AP259" s="30"/>
      <c r="AQ259" s="32"/>
      <c r="AR259" s="60">
        <f t="shared" si="98"/>
        <v>0</v>
      </c>
      <c r="AS259" s="61">
        <f t="shared" si="99"/>
        <v>0</v>
      </c>
      <c r="AT259" s="61">
        <f t="shared" si="100"/>
        <v>0</v>
      </c>
      <c r="AU259" s="61">
        <f t="shared" si="101"/>
        <v>0</v>
      </c>
      <c r="AV259" s="62">
        <f t="shared" si="102"/>
        <v>0</v>
      </c>
      <c r="AW259" s="51"/>
      <c r="AX259" s="51"/>
    </row>
    <row r="260" spans="1:50" ht="15.75">
      <c r="A260" s="122" t="s">
        <v>27</v>
      </c>
      <c r="B260" s="132">
        <v>992</v>
      </c>
      <c r="C260" s="132"/>
      <c r="D260" s="132"/>
      <c r="E260" s="132"/>
      <c r="F260" s="295"/>
      <c r="G260" s="133">
        <f aca="true" t="shared" si="125" ref="G260:G316">SUM(H260:J260)</f>
        <v>27157.600000000002</v>
      </c>
      <c r="H260" s="43">
        <f>H262+H267</f>
        <v>3882.3</v>
      </c>
      <c r="I260" s="43"/>
      <c r="J260" s="43">
        <f>J262+J267</f>
        <v>23275.300000000003</v>
      </c>
      <c r="K260" s="43">
        <f t="shared" si="91"/>
        <v>3286.8</v>
      </c>
      <c r="L260" s="43">
        <f aca="true" t="shared" si="126" ref="L260:R260">L262+L267</f>
        <v>1949.5</v>
      </c>
      <c r="M260" s="43">
        <f t="shared" si="126"/>
        <v>0</v>
      </c>
      <c r="N260" s="43">
        <f t="shared" si="126"/>
        <v>1337.3</v>
      </c>
      <c r="O260" s="45">
        <f t="shared" si="126"/>
        <v>30444.4</v>
      </c>
      <c r="P260" s="46">
        <f t="shared" si="126"/>
        <v>5831.799999999999</v>
      </c>
      <c r="Q260" s="46">
        <f t="shared" si="126"/>
        <v>0</v>
      </c>
      <c r="R260" s="47">
        <f t="shared" si="126"/>
        <v>24612.600000000002</v>
      </c>
      <c r="S260" s="48">
        <f>SUM(T260:W260)</f>
        <v>22780.208</v>
      </c>
      <c r="T260" s="46">
        <f>T262+T267</f>
        <v>-810.192</v>
      </c>
      <c r="U260" s="46">
        <f>U267</f>
        <v>0</v>
      </c>
      <c r="V260" s="46">
        <f>V267</f>
        <v>23590.399999999998</v>
      </c>
      <c r="W260" s="49">
        <f>W267</f>
        <v>0</v>
      </c>
      <c r="X260" s="48">
        <f t="shared" si="118"/>
        <v>53224.608</v>
      </c>
      <c r="Y260" s="46">
        <f t="shared" si="120"/>
        <v>5021.607999999999</v>
      </c>
      <c r="Z260" s="46">
        <f t="shared" si="121"/>
        <v>0</v>
      </c>
      <c r="AA260" s="46">
        <f t="shared" si="122"/>
        <v>48203</v>
      </c>
      <c r="AB260" s="121"/>
      <c r="AC260" s="45">
        <f t="shared" si="105"/>
        <v>290</v>
      </c>
      <c r="AD260" s="46">
        <f>AD262+AD267</f>
        <v>0</v>
      </c>
      <c r="AE260" s="46">
        <f>AE262+AE267</f>
        <v>0</v>
      </c>
      <c r="AF260" s="46">
        <f>AF262+AF267</f>
        <v>290</v>
      </c>
      <c r="AG260" s="50">
        <f>AG262+AG267</f>
        <v>0</v>
      </c>
      <c r="AH260" s="45">
        <f t="shared" si="106"/>
        <v>53514.608</v>
      </c>
      <c r="AI260" s="46">
        <f t="shared" si="107"/>
        <v>5021.607999999999</v>
      </c>
      <c r="AJ260" s="46">
        <f t="shared" si="107"/>
        <v>0</v>
      </c>
      <c r="AK260" s="46">
        <f t="shared" si="107"/>
        <v>48493</v>
      </c>
      <c r="AL260" s="50">
        <f t="shared" si="107"/>
        <v>0</v>
      </c>
      <c r="AM260" s="45">
        <f t="shared" si="97"/>
        <v>1201.8999999999999</v>
      </c>
      <c r="AN260" s="46"/>
      <c r="AO260" s="46"/>
      <c r="AP260" s="46">
        <f>AP267+AP262</f>
        <v>1201.8999999999999</v>
      </c>
      <c r="AQ260" s="47"/>
      <c r="AR260" s="45">
        <f t="shared" si="98"/>
        <v>54716.508</v>
      </c>
      <c r="AS260" s="46">
        <f t="shared" si="99"/>
        <v>5021.607999999999</v>
      </c>
      <c r="AT260" s="46">
        <f t="shared" si="100"/>
        <v>0</v>
      </c>
      <c r="AU260" s="46">
        <f t="shared" si="101"/>
        <v>49694.9</v>
      </c>
      <c r="AV260" s="50">
        <f t="shared" si="102"/>
        <v>0</v>
      </c>
      <c r="AW260" s="299">
        <f>AW262+AW267</f>
        <v>54701</v>
      </c>
      <c r="AX260" s="155">
        <f t="shared" si="103"/>
        <v>99.97165754802919</v>
      </c>
    </row>
    <row r="261" spans="1:50" ht="15.75">
      <c r="A261" s="138"/>
      <c r="B261" s="280"/>
      <c r="C261" s="54"/>
      <c r="D261" s="54"/>
      <c r="E261" s="54"/>
      <c r="F261" s="292"/>
      <c r="G261" s="55"/>
      <c r="H261" s="56"/>
      <c r="I261" s="56"/>
      <c r="J261" s="56"/>
      <c r="K261" s="11"/>
      <c r="L261" s="56"/>
      <c r="M261" s="56"/>
      <c r="N261" s="56"/>
      <c r="O261" s="29"/>
      <c r="P261" s="30"/>
      <c r="Q261" s="30"/>
      <c r="R261" s="32"/>
      <c r="S261" s="33"/>
      <c r="T261" s="30"/>
      <c r="U261" s="30"/>
      <c r="V261" s="30"/>
      <c r="W261" s="34"/>
      <c r="X261" s="59"/>
      <c r="Y261" s="63"/>
      <c r="Z261" s="63"/>
      <c r="AA261" s="63"/>
      <c r="AB261" s="35"/>
      <c r="AC261" s="58"/>
      <c r="AD261" s="30"/>
      <c r="AE261" s="30"/>
      <c r="AF261" s="30"/>
      <c r="AG261" s="31"/>
      <c r="AH261" s="29"/>
      <c r="AI261" s="30"/>
      <c r="AJ261" s="30"/>
      <c r="AK261" s="30"/>
      <c r="AL261" s="31"/>
      <c r="AM261" s="60">
        <f t="shared" si="97"/>
        <v>0</v>
      </c>
      <c r="AN261" s="30"/>
      <c r="AO261" s="30"/>
      <c r="AP261" s="30"/>
      <c r="AQ261" s="32"/>
      <c r="AR261" s="60">
        <f t="shared" si="98"/>
        <v>0</v>
      </c>
      <c r="AS261" s="61"/>
      <c r="AT261" s="61"/>
      <c r="AU261" s="61"/>
      <c r="AV261" s="62"/>
      <c r="AW261" s="51"/>
      <c r="AX261" s="51"/>
    </row>
    <row r="262" spans="1:50" ht="24.75" customHeight="1">
      <c r="A262" s="70" t="s">
        <v>95</v>
      </c>
      <c r="B262" s="12">
        <v>992</v>
      </c>
      <c r="C262" s="71" t="s">
        <v>96</v>
      </c>
      <c r="D262" s="12"/>
      <c r="E262" s="12"/>
      <c r="F262" s="275"/>
      <c r="G262" s="58">
        <f t="shared" si="125"/>
        <v>3340</v>
      </c>
      <c r="H262" s="63">
        <f>H263</f>
        <v>3238.1</v>
      </c>
      <c r="I262" s="63"/>
      <c r="J262" s="64">
        <f>J263</f>
        <v>101.9</v>
      </c>
      <c r="K262" s="63">
        <f t="shared" si="91"/>
        <v>249.5</v>
      </c>
      <c r="L262" s="63">
        <f>L263</f>
        <v>249.5</v>
      </c>
      <c r="M262" s="63"/>
      <c r="N262" s="64"/>
      <c r="O262" s="58">
        <f>SUM(P262:R262)</f>
        <v>3589.5</v>
      </c>
      <c r="P262" s="63">
        <f aca="true" t="shared" si="127" ref="P262:P276">H262+L262</f>
        <v>3487.6</v>
      </c>
      <c r="Q262" s="63">
        <f aca="true" t="shared" si="128" ref="Q262:R291">I262+M262</f>
        <v>0</v>
      </c>
      <c r="R262" s="65">
        <f t="shared" si="128"/>
        <v>101.9</v>
      </c>
      <c r="S262" s="72">
        <f aca="true" t="shared" si="129" ref="S262:S267">SUM(T262:W262)</f>
        <v>121</v>
      </c>
      <c r="T262" s="63">
        <f>T263</f>
        <v>121</v>
      </c>
      <c r="U262" s="63"/>
      <c r="V262" s="63"/>
      <c r="W262" s="67"/>
      <c r="X262" s="59">
        <f t="shared" si="118"/>
        <v>3710.5</v>
      </c>
      <c r="Y262" s="63">
        <f t="shared" si="120"/>
        <v>3608.6</v>
      </c>
      <c r="Z262" s="63">
        <f t="shared" si="121"/>
        <v>0</v>
      </c>
      <c r="AA262" s="63">
        <f t="shared" si="122"/>
        <v>101.9</v>
      </c>
      <c r="AB262" s="35"/>
      <c r="AC262" s="58">
        <f t="shared" si="105"/>
        <v>0</v>
      </c>
      <c r="AD262" s="30"/>
      <c r="AE262" s="30"/>
      <c r="AF262" s="30"/>
      <c r="AG262" s="31"/>
      <c r="AH262" s="58">
        <f t="shared" si="106"/>
        <v>3710.5</v>
      </c>
      <c r="AI262" s="63">
        <f t="shared" si="107"/>
        <v>3608.6</v>
      </c>
      <c r="AJ262" s="63">
        <f t="shared" si="107"/>
        <v>0</v>
      </c>
      <c r="AK262" s="63">
        <f t="shared" si="107"/>
        <v>101.9</v>
      </c>
      <c r="AL262" s="64">
        <f t="shared" si="107"/>
        <v>0</v>
      </c>
      <c r="AM262" s="60">
        <f t="shared" si="97"/>
        <v>7</v>
      </c>
      <c r="AN262" s="30"/>
      <c r="AO262" s="30"/>
      <c r="AP262" s="30">
        <f>AP263</f>
        <v>7</v>
      </c>
      <c r="AQ262" s="32"/>
      <c r="AR262" s="60">
        <f t="shared" si="98"/>
        <v>3717.5</v>
      </c>
      <c r="AS262" s="68">
        <f t="shared" si="99"/>
        <v>3608.6</v>
      </c>
      <c r="AT262" s="68">
        <f t="shared" si="100"/>
        <v>0</v>
      </c>
      <c r="AU262" s="68">
        <f t="shared" si="101"/>
        <v>108.9</v>
      </c>
      <c r="AV262" s="69">
        <f t="shared" si="102"/>
        <v>0</v>
      </c>
      <c r="AW262" s="300">
        <f>AW263</f>
        <v>3715.1</v>
      </c>
      <c r="AX262" s="155">
        <f t="shared" si="103"/>
        <v>99.93544048419636</v>
      </c>
    </row>
    <row r="263" spans="1:50" ht="66" customHeight="1">
      <c r="A263" s="73" t="s">
        <v>109</v>
      </c>
      <c r="B263" s="27">
        <v>992</v>
      </c>
      <c r="C263" s="107" t="s">
        <v>96</v>
      </c>
      <c r="D263" s="107" t="s">
        <v>110</v>
      </c>
      <c r="E263" s="71"/>
      <c r="F263" s="281"/>
      <c r="G263" s="29">
        <f t="shared" si="125"/>
        <v>3340</v>
      </c>
      <c r="H263" s="30">
        <f>H264</f>
        <v>3238.1</v>
      </c>
      <c r="I263" s="30"/>
      <c r="J263" s="32">
        <f>J264</f>
        <v>101.9</v>
      </c>
      <c r="K263" s="75">
        <f t="shared" si="91"/>
        <v>249.5</v>
      </c>
      <c r="L263" s="30">
        <f>L264</f>
        <v>249.5</v>
      </c>
      <c r="M263" s="30"/>
      <c r="N263" s="31"/>
      <c r="O263" s="29">
        <f aca="true" t="shared" si="130" ref="O263:O312">SUM(P263:R263)</f>
        <v>3589.5</v>
      </c>
      <c r="P263" s="30">
        <f t="shared" si="127"/>
        <v>3487.6</v>
      </c>
      <c r="Q263" s="30">
        <f t="shared" si="128"/>
        <v>0</v>
      </c>
      <c r="R263" s="32">
        <f t="shared" si="128"/>
        <v>101.9</v>
      </c>
      <c r="S263" s="66">
        <f t="shared" si="129"/>
        <v>121</v>
      </c>
      <c r="T263" s="30">
        <f>T264</f>
        <v>121</v>
      </c>
      <c r="U263" s="30"/>
      <c r="V263" s="30"/>
      <c r="W263" s="34"/>
      <c r="X263" s="76">
        <f t="shared" si="118"/>
        <v>3710.5</v>
      </c>
      <c r="Y263" s="8">
        <f t="shared" si="120"/>
        <v>3608.6</v>
      </c>
      <c r="Z263" s="8">
        <f t="shared" si="121"/>
        <v>0</v>
      </c>
      <c r="AA263" s="8">
        <f t="shared" si="122"/>
        <v>101.9</v>
      </c>
      <c r="AB263" s="35"/>
      <c r="AC263" s="58">
        <f t="shared" si="105"/>
        <v>0</v>
      </c>
      <c r="AD263" s="30"/>
      <c r="AE263" s="30"/>
      <c r="AF263" s="30"/>
      <c r="AG263" s="31"/>
      <c r="AH263" s="29">
        <f t="shared" si="106"/>
        <v>3710.5</v>
      </c>
      <c r="AI263" s="30">
        <f t="shared" si="107"/>
        <v>3608.6</v>
      </c>
      <c r="AJ263" s="30">
        <f t="shared" si="107"/>
        <v>0</v>
      </c>
      <c r="AK263" s="30">
        <f t="shared" si="107"/>
        <v>101.9</v>
      </c>
      <c r="AL263" s="31">
        <f t="shared" si="107"/>
        <v>0</v>
      </c>
      <c r="AM263" s="60">
        <f t="shared" si="97"/>
        <v>7</v>
      </c>
      <c r="AN263" s="30"/>
      <c r="AO263" s="30"/>
      <c r="AP263" s="30">
        <f>AP264</f>
        <v>7</v>
      </c>
      <c r="AQ263" s="32"/>
      <c r="AR263" s="60">
        <f t="shared" si="98"/>
        <v>3717.5</v>
      </c>
      <c r="AS263" s="61">
        <f t="shared" si="99"/>
        <v>3608.6</v>
      </c>
      <c r="AT263" s="61">
        <f t="shared" si="100"/>
        <v>0</v>
      </c>
      <c r="AU263" s="61">
        <f t="shared" si="101"/>
        <v>108.9</v>
      </c>
      <c r="AV263" s="62">
        <f t="shared" si="102"/>
        <v>0</v>
      </c>
      <c r="AW263" s="301">
        <f>AW264</f>
        <v>3715.1</v>
      </c>
      <c r="AX263" s="51">
        <f t="shared" si="103"/>
        <v>99.93544048419636</v>
      </c>
    </row>
    <row r="264" spans="1:50" ht="78.75" customHeight="1">
      <c r="A264" s="73" t="s">
        <v>99</v>
      </c>
      <c r="B264" s="27">
        <v>992</v>
      </c>
      <c r="C264" s="74" t="s">
        <v>96</v>
      </c>
      <c r="D264" s="74" t="s">
        <v>110</v>
      </c>
      <c r="E264" s="74" t="s">
        <v>100</v>
      </c>
      <c r="F264" s="282"/>
      <c r="G264" s="29">
        <f t="shared" si="125"/>
        <v>3340</v>
      </c>
      <c r="H264" s="30">
        <f>H265</f>
        <v>3238.1</v>
      </c>
      <c r="I264" s="30"/>
      <c r="J264" s="32">
        <f>J265</f>
        <v>101.9</v>
      </c>
      <c r="K264" s="75">
        <f t="shared" si="91"/>
        <v>249.5</v>
      </c>
      <c r="L264" s="30">
        <f>L265</f>
        <v>249.5</v>
      </c>
      <c r="M264" s="30"/>
      <c r="N264" s="31"/>
      <c r="O264" s="29">
        <f t="shared" si="130"/>
        <v>3589.5</v>
      </c>
      <c r="P264" s="30">
        <f t="shared" si="127"/>
        <v>3487.6</v>
      </c>
      <c r="Q264" s="30">
        <f t="shared" si="128"/>
        <v>0</v>
      </c>
      <c r="R264" s="32">
        <f t="shared" si="128"/>
        <v>101.9</v>
      </c>
      <c r="S264" s="66">
        <f t="shared" si="129"/>
        <v>121</v>
      </c>
      <c r="T264" s="30">
        <f>T265</f>
        <v>121</v>
      </c>
      <c r="U264" s="30"/>
      <c r="V264" s="30"/>
      <c r="W264" s="34"/>
      <c r="X264" s="76">
        <f t="shared" si="118"/>
        <v>3710.5</v>
      </c>
      <c r="Y264" s="8">
        <f t="shared" si="120"/>
        <v>3608.6</v>
      </c>
      <c r="Z264" s="8">
        <f t="shared" si="121"/>
        <v>0</v>
      </c>
      <c r="AA264" s="8">
        <f t="shared" si="122"/>
        <v>101.9</v>
      </c>
      <c r="AB264" s="35"/>
      <c r="AC264" s="58">
        <f t="shared" si="105"/>
        <v>0</v>
      </c>
      <c r="AD264" s="30"/>
      <c r="AE264" s="30"/>
      <c r="AF264" s="30"/>
      <c r="AG264" s="31"/>
      <c r="AH264" s="29">
        <f t="shared" si="106"/>
        <v>3710.5</v>
      </c>
      <c r="AI264" s="30">
        <f t="shared" si="107"/>
        <v>3608.6</v>
      </c>
      <c r="AJ264" s="30">
        <f t="shared" si="107"/>
        <v>0</v>
      </c>
      <c r="AK264" s="30">
        <f t="shared" si="107"/>
        <v>101.9</v>
      </c>
      <c r="AL264" s="31">
        <f t="shared" si="107"/>
        <v>0</v>
      </c>
      <c r="AM264" s="60">
        <f t="shared" si="97"/>
        <v>7</v>
      </c>
      <c r="AN264" s="30"/>
      <c r="AO264" s="30"/>
      <c r="AP264" s="30">
        <f>AP265</f>
        <v>7</v>
      </c>
      <c r="AQ264" s="32"/>
      <c r="AR264" s="60">
        <f t="shared" si="98"/>
        <v>3717.5</v>
      </c>
      <c r="AS264" s="61">
        <f t="shared" si="99"/>
        <v>3608.6</v>
      </c>
      <c r="AT264" s="61">
        <f t="shared" si="100"/>
        <v>0</v>
      </c>
      <c r="AU264" s="61">
        <f t="shared" si="101"/>
        <v>108.9</v>
      </c>
      <c r="AV264" s="62">
        <f t="shared" si="102"/>
        <v>0</v>
      </c>
      <c r="AW264" s="301">
        <f>AW265</f>
        <v>3715.1</v>
      </c>
      <c r="AX264" s="51">
        <f t="shared" si="103"/>
        <v>99.93544048419636</v>
      </c>
    </row>
    <row r="265" spans="1:50" ht="15.75">
      <c r="A265" s="73" t="s">
        <v>101</v>
      </c>
      <c r="B265" s="27">
        <v>992</v>
      </c>
      <c r="C265" s="74" t="s">
        <v>96</v>
      </c>
      <c r="D265" s="74" t="s">
        <v>110</v>
      </c>
      <c r="E265" s="74" t="s">
        <v>102</v>
      </c>
      <c r="F265" s="282"/>
      <c r="G265" s="29">
        <f t="shared" si="125"/>
        <v>3340</v>
      </c>
      <c r="H265" s="30">
        <f>H266</f>
        <v>3238.1</v>
      </c>
      <c r="I265" s="30"/>
      <c r="J265" s="32">
        <f>J266</f>
        <v>101.9</v>
      </c>
      <c r="K265" s="75">
        <f t="shared" si="91"/>
        <v>249.5</v>
      </c>
      <c r="L265" s="30">
        <f>L266</f>
        <v>249.5</v>
      </c>
      <c r="M265" s="30"/>
      <c r="N265" s="31"/>
      <c r="O265" s="29">
        <f t="shared" si="130"/>
        <v>3589.5</v>
      </c>
      <c r="P265" s="30">
        <f t="shared" si="127"/>
        <v>3487.6</v>
      </c>
      <c r="Q265" s="30">
        <f t="shared" si="128"/>
        <v>0</v>
      </c>
      <c r="R265" s="32">
        <f t="shared" si="128"/>
        <v>101.9</v>
      </c>
      <c r="S265" s="66">
        <f t="shared" si="129"/>
        <v>121</v>
      </c>
      <c r="T265" s="30">
        <f>T266</f>
        <v>121</v>
      </c>
      <c r="U265" s="30"/>
      <c r="V265" s="30"/>
      <c r="W265" s="34"/>
      <c r="X265" s="76">
        <f t="shared" si="118"/>
        <v>3710.5</v>
      </c>
      <c r="Y265" s="8">
        <f t="shared" si="120"/>
        <v>3608.6</v>
      </c>
      <c r="Z265" s="8">
        <f t="shared" si="121"/>
        <v>0</v>
      </c>
      <c r="AA265" s="8">
        <f t="shared" si="122"/>
        <v>101.9</v>
      </c>
      <c r="AB265" s="35"/>
      <c r="AC265" s="58">
        <f t="shared" si="105"/>
        <v>0</v>
      </c>
      <c r="AD265" s="30"/>
      <c r="AE265" s="30"/>
      <c r="AF265" s="30"/>
      <c r="AG265" s="31"/>
      <c r="AH265" s="29">
        <f t="shared" si="106"/>
        <v>3710.5</v>
      </c>
      <c r="AI265" s="30">
        <f t="shared" si="107"/>
        <v>3608.6</v>
      </c>
      <c r="AJ265" s="30">
        <f t="shared" si="107"/>
        <v>0</v>
      </c>
      <c r="AK265" s="30">
        <f t="shared" si="107"/>
        <v>101.9</v>
      </c>
      <c r="AL265" s="31">
        <f t="shared" si="107"/>
        <v>0</v>
      </c>
      <c r="AM265" s="60">
        <f t="shared" si="97"/>
        <v>7</v>
      </c>
      <c r="AN265" s="30"/>
      <c r="AO265" s="30"/>
      <c r="AP265" s="30">
        <f>AP266</f>
        <v>7</v>
      </c>
      <c r="AQ265" s="32"/>
      <c r="AR265" s="60">
        <f t="shared" si="98"/>
        <v>3717.5</v>
      </c>
      <c r="AS265" s="61">
        <f t="shared" si="99"/>
        <v>3608.6</v>
      </c>
      <c r="AT265" s="61">
        <f t="shared" si="100"/>
        <v>0</v>
      </c>
      <c r="AU265" s="61">
        <f t="shared" si="101"/>
        <v>108.9</v>
      </c>
      <c r="AV265" s="62">
        <f t="shared" si="102"/>
        <v>0</v>
      </c>
      <c r="AW265" s="301">
        <f>AW266</f>
        <v>3715.1</v>
      </c>
      <c r="AX265" s="51">
        <f t="shared" si="103"/>
        <v>99.93544048419636</v>
      </c>
    </row>
    <row r="266" spans="1:50" ht="30.75">
      <c r="A266" s="73" t="s">
        <v>103</v>
      </c>
      <c r="B266" s="27">
        <v>992</v>
      </c>
      <c r="C266" s="74" t="s">
        <v>96</v>
      </c>
      <c r="D266" s="74" t="s">
        <v>110</v>
      </c>
      <c r="E266" s="74" t="s">
        <v>102</v>
      </c>
      <c r="F266" s="282" t="s">
        <v>104</v>
      </c>
      <c r="G266" s="29">
        <f t="shared" si="125"/>
        <v>3340</v>
      </c>
      <c r="H266" s="30">
        <v>3238.1</v>
      </c>
      <c r="I266" s="30"/>
      <c r="J266" s="32">
        <v>101.9</v>
      </c>
      <c r="K266" s="75">
        <f t="shared" si="91"/>
        <v>249.5</v>
      </c>
      <c r="L266" s="30">
        <v>249.5</v>
      </c>
      <c r="M266" s="30"/>
      <c r="N266" s="31"/>
      <c r="O266" s="29">
        <f t="shared" si="130"/>
        <v>3589.5</v>
      </c>
      <c r="P266" s="30">
        <f t="shared" si="127"/>
        <v>3487.6</v>
      </c>
      <c r="Q266" s="30">
        <f t="shared" si="128"/>
        <v>0</v>
      </c>
      <c r="R266" s="32">
        <f t="shared" si="128"/>
        <v>101.9</v>
      </c>
      <c r="S266" s="66">
        <f t="shared" si="129"/>
        <v>121</v>
      </c>
      <c r="T266" s="30">
        <v>121</v>
      </c>
      <c r="U266" s="30"/>
      <c r="V266" s="30"/>
      <c r="W266" s="34"/>
      <c r="X266" s="76">
        <f t="shared" si="118"/>
        <v>3710.5</v>
      </c>
      <c r="Y266" s="8">
        <f t="shared" si="120"/>
        <v>3608.6</v>
      </c>
      <c r="Z266" s="8">
        <f t="shared" si="121"/>
        <v>0</v>
      </c>
      <c r="AA266" s="8">
        <f t="shared" si="122"/>
        <v>101.9</v>
      </c>
      <c r="AB266" s="35"/>
      <c r="AC266" s="58">
        <f t="shared" si="105"/>
        <v>0</v>
      </c>
      <c r="AD266" s="30"/>
      <c r="AE266" s="30"/>
      <c r="AF266" s="30"/>
      <c r="AG266" s="31"/>
      <c r="AH266" s="29">
        <f t="shared" si="106"/>
        <v>3710.5</v>
      </c>
      <c r="AI266" s="30">
        <f t="shared" si="107"/>
        <v>3608.6</v>
      </c>
      <c r="AJ266" s="30">
        <f t="shared" si="107"/>
        <v>0</v>
      </c>
      <c r="AK266" s="30">
        <f t="shared" si="107"/>
        <v>101.9</v>
      </c>
      <c r="AL266" s="31">
        <f t="shared" si="107"/>
        <v>0</v>
      </c>
      <c r="AM266" s="60">
        <f t="shared" si="97"/>
        <v>7</v>
      </c>
      <c r="AN266" s="30"/>
      <c r="AO266" s="30"/>
      <c r="AP266" s="30">
        <v>7</v>
      </c>
      <c r="AQ266" s="32"/>
      <c r="AR266" s="60">
        <f t="shared" si="98"/>
        <v>3717.5</v>
      </c>
      <c r="AS266" s="61">
        <f t="shared" si="99"/>
        <v>3608.6</v>
      </c>
      <c r="AT266" s="61">
        <f t="shared" si="100"/>
        <v>0</v>
      </c>
      <c r="AU266" s="61">
        <f t="shared" si="101"/>
        <v>108.9</v>
      </c>
      <c r="AV266" s="62">
        <f t="shared" si="102"/>
        <v>0</v>
      </c>
      <c r="AW266" s="301">
        <f>прил1!AV31</f>
        <v>3715.1</v>
      </c>
      <c r="AX266" s="51">
        <f t="shared" si="103"/>
        <v>99.93544048419636</v>
      </c>
    </row>
    <row r="267" spans="1:50" ht="15.75" customHeight="1">
      <c r="A267" s="70" t="s">
        <v>312</v>
      </c>
      <c r="B267" s="12">
        <v>992</v>
      </c>
      <c r="C267" s="71" t="s">
        <v>112</v>
      </c>
      <c r="D267" s="71"/>
      <c r="E267" s="71"/>
      <c r="F267" s="281"/>
      <c r="G267" s="58">
        <f t="shared" si="125"/>
        <v>23817.600000000002</v>
      </c>
      <c r="H267" s="63">
        <f>H268+H276</f>
        <v>644.2</v>
      </c>
      <c r="I267" s="63"/>
      <c r="J267" s="65">
        <f>J268+J300+J276</f>
        <v>23173.4</v>
      </c>
      <c r="K267" s="58">
        <f t="shared" si="91"/>
        <v>3037.3</v>
      </c>
      <c r="L267" s="65">
        <f>L268+L300+L276</f>
        <v>1700</v>
      </c>
      <c r="M267" s="65">
        <f>M268+M300+M276</f>
        <v>0</v>
      </c>
      <c r="N267" s="64">
        <f>N268+N300+N276</f>
        <v>1337.3</v>
      </c>
      <c r="O267" s="58">
        <f t="shared" si="130"/>
        <v>26854.9</v>
      </c>
      <c r="P267" s="63">
        <f t="shared" si="127"/>
        <v>2344.2</v>
      </c>
      <c r="Q267" s="63">
        <f t="shared" si="128"/>
        <v>0</v>
      </c>
      <c r="R267" s="65">
        <f t="shared" si="128"/>
        <v>24510.7</v>
      </c>
      <c r="S267" s="72">
        <f t="shared" si="129"/>
        <v>22659.208</v>
      </c>
      <c r="T267" s="63">
        <f>T268+T276+T300</f>
        <v>-931.192</v>
      </c>
      <c r="U267" s="63">
        <f>U268+U276+U300</f>
        <v>0</v>
      </c>
      <c r="V267" s="63">
        <f>V268+V276+V300</f>
        <v>23590.399999999998</v>
      </c>
      <c r="W267" s="67"/>
      <c r="X267" s="59">
        <f t="shared" si="118"/>
        <v>49514.108</v>
      </c>
      <c r="Y267" s="63">
        <f t="shared" si="120"/>
        <v>1413.0079999999998</v>
      </c>
      <c r="Z267" s="63">
        <f t="shared" si="121"/>
        <v>0</v>
      </c>
      <c r="AA267" s="63">
        <f t="shared" si="122"/>
        <v>48101.1</v>
      </c>
      <c r="AB267" s="35"/>
      <c r="AC267" s="58">
        <f t="shared" si="105"/>
        <v>290</v>
      </c>
      <c r="AD267" s="63">
        <f>AD268+AD276+AD300</f>
        <v>0</v>
      </c>
      <c r="AE267" s="63">
        <f>AE268+AE276+AE300</f>
        <v>0</v>
      </c>
      <c r="AF267" s="63">
        <f>AF268+AF276+AF300</f>
        <v>290</v>
      </c>
      <c r="AG267" s="64">
        <f>AG268+AG276+AG300</f>
        <v>0</v>
      </c>
      <c r="AH267" s="58">
        <f t="shared" si="106"/>
        <v>49804.108</v>
      </c>
      <c r="AI267" s="63">
        <f t="shared" si="107"/>
        <v>1413.0079999999998</v>
      </c>
      <c r="AJ267" s="63">
        <f t="shared" si="107"/>
        <v>0</v>
      </c>
      <c r="AK267" s="63">
        <f t="shared" si="107"/>
        <v>48391.1</v>
      </c>
      <c r="AL267" s="64">
        <f t="shared" si="107"/>
        <v>0</v>
      </c>
      <c r="AM267" s="60">
        <f t="shared" si="97"/>
        <v>1194.8999999999999</v>
      </c>
      <c r="AN267" s="63"/>
      <c r="AO267" s="63"/>
      <c r="AP267" s="63">
        <f>AP268+AP276+AP300</f>
        <v>1194.8999999999999</v>
      </c>
      <c r="AQ267" s="65"/>
      <c r="AR267" s="60">
        <f t="shared" si="98"/>
        <v>50999.008</v>
      </c>
      <c r="AS267" s="68">
        <f t="shared" si="99"/>
        <v>1413.0079999999998</v>
      </c>
      <c r="AT267" s="68">
        <f t="shared" si="100"/>
        <v>0</v>
      </c>
      <c r="AU267" s="68">
        <f t="shared" si="101"/>
        <v>49586</v>
      </c>
      <c r="AV267" s="69">
        <f t="shared" si="102"/>
        <v>0</v>
      </c>
      <c r="AW267" s="300">
        <f>AW268+AW276+AW300</f>
        <v>50985.9</v>
      </c>
      <c r="AX267" s="155">
        <f t="shared" si="103"/>
        <v>99.97429753927763</v>
      </c>
    </row>
    <row r="268" spans="1:50" ht="51" customHeight="1">
      <c r="A268" s="70" t="s">
        <v>313</v>
      </c>
      <c r="B268" s="12">
        <v>992</v>
      </c>
      <c r="C268" s="71" t="s">
        <v>112</v>
      </c>
      <c r="D268" s="71" t="s">
        <v>96</v>
      </c>
      <c r="E268" s="71"/>
      <c r="F268" s="281"/>
      <c r="G268" s="58">
        <f t="shared" si="125"/>
        <v>20083.2</v>
      </c>
      <c r="H268" s="63">
        <f>H269+H273</f>
        <v>574.2</v>
      </c>
      <c r="I268" s="63"/>
      <c r="J268" s="65">
        <f>J269</f>
        <v>19509</v>
      </c>
      <c r="K268" s="58">
        <f t="shared" si="91"/>
        <v>1258.7</v>
      </c>
      <c r="L268" s="63"/>
      <c r="M268" s="63"/>
      <c r="N268" s="64">
        <f>N269</f>
        <v>1258.7</v>
      </c>
      <c r="O268" s="58">
        <f t="shared" si="130"/>
        <v>21341.9</v>
      </c>
      <c r="P268" s="63">
        <f t="shared" si="127"/>
        <v>574.2</v>
      </c>
      <c r="Q268" s="63">
        <f t="shared" si="128"/>
        <v>0</v>
      </c>
      <c r="R268" s="65">
        <f t="shared" si="128"/>
        <v>20767.7</v>
      </c>
      <c r="S268" s="72">
        <f aca="true" t="shared" si="131" ref="S268:S311">SUM(T268:W268)</f>
        <v>366.6</v>
      </c>
      <c r="T268" s="63"/>
      <c r="U268" s="63"/>
      <c r="V268" s="63">
        <f>V269</f>
        <v>366.6</v>
      </c>
      <c r="W268" s="67"/>
      <c r="X268" s="59">
        <f t="shared" si="118"/>
        <v>21708.5</v>
      </c>
      <c r="Y268" s="63">
        <f t="shared" si="120"/>
        <v>574.2</v>
      </c>
      <c r="Z268" s="63">
        <f t="shared" si="121"/>
        <v>0</v>
      </c>
      <c r="AA268" s="63">
        <f t="shared" si="122"/>
        <v>21134.3</v>
      </c>
      <c r="AB268" s="109"/>
      <c r="AC268" s="58">
        <f t="shared" si="105"/>
        <v>0</v>
      </c>
      <c r="AD268" s="63"/>
      <c r="AE268" s="63"/>
      <c r="AF268" s="63"/>
      <c r="AG268" s="64"/>
      <c r="AH268" s="58">
        <f t="shared" si="106"/>
        <v>21708.5</v>
      </c>
      <c r="AI268" s="63">
        <f t="shared" si="107"/>
        <v>574.2</v>
      </c>
      <c r="AJ268" s="63">
        <f t="shared" si="107"/>
        <v>0</v>
      </c>
      <c r="AK268" s="63">
        <f t="shared" si="107"/>
        <v>21134.3</v>
      </c>
      <c r="AL268" s="64">
        <f t="shared" si="107"/>
        <v>0</v>
      </c>
      <c r="AM268" s="60">
        <f t="shared" si="97"/>
        <v>0</v>
      </c>
      <c r="AN268" s="30"/>
      <c r="AO268" s="30"/>
      <c r="AP268" s="30"/>
      <c r="AQ268" s="32"/>
      <c r="AR268" s="60">
        <f t="shared" si="98"/>
        <v>21708.5</v>
      </c>
      <c r="AS268" s="68">
        <f t="shared" si="99"/>
        <v>574.2</v>
      </c>
      <c r="AT268" s="68">
        <f t="shared" si="100"/>
        <v>0</v>
      </c>
      <c r="AU268" s="68">
        <f t="shared" si="101"/>
        <v>21134.3</v>
      </c>
      <c r="AV268" s="69">
        <f t="shared" si="102"/>
        <v>0</v>
      </c>
      <c r="AW268" s="300">
        <f>AW269+AW273</f>
        <v>21708.5</v>
      </c>
      <c r="AX268" s="155">
        <f t="shared" si="103"/>
        <v>100</v>
      </c>
    </row>
    <row r="269" spans="1:50" ht="15.75">
      <c r="A269" s="73" t="s">
        <v>314</v>
      </c>
      <c r="B269" s="27">
        <v>992</v>
      </c>
      <c r="C269" s="74" t="s">
        <v>112</v>
      </c>
      <c r="D269" s="74" t="s">
        <v>96</v>
      </c>
      <c r="E269" s="74" t="s">
        <v>315</v>
      </c>
      <c r="F269" s="282"/>
      <c r="G269" s="29">
        <f t="shared" si="125"/>
        <v>19509</v>
      </c>
      <c r="H269" s="30"/>
      <c r="I269" s="30"/>
      <c r="J269" s="32">
        <f>J270</f>
        <v>19509</v>
      </c>
      <c r="K269" s="75">
        <f aca="true" t="shared" si="132" ref="K269:K316">SUM(L269:N269)</f>
        <v>1258.7</v>
      </c>
      <c r="L269" s="30"/>
      <c r="M269" s="30"/>
      <c r="N269" s="31">
        <f>N270</f>
        <v>1258.7</v>
      </c>
      <c r="O269" s="29">
        <f t="shared" si="130"/>
        <v>20767.7</v>
      </c>
      <c r="P269" s="30">
        <f t="shared" si="127"/>
        <v>0</v>
      </c>
      <c r="Q269" s="30">
        <f t="shared" si="128"/>
        <v>0</v>
      </c>
      <c r="R269" s="32">
        <f t="shared" si="128"/>
        <v>20767.7</v>
      </c>
      <c r="S269" s="66">
        <f t="shared" si="131"/>
        <v>366.6</v>
      </c>
      <c r="T269" s="30"/>
      <c r="U269" s="30"/>
      <c r="V269" s="30">
        <f>V270</f>
        <v>366.6</v>
      </c>
      <c r="W269" s="34"/>
      <c r="X269" s="76">
        <f t="shared" si="118"/>
        <v>21134.3</v>
      </c>
      <c r="Y269" s="8">
        <f t="shared" si="120"/>
        <v>0</v>
      </c>
      <c r="Z269" s="8">
        <f t="shared" si="121"/>
        <v>0</v>
      </c>
      <c r="AA269" s="8">
        <f t="shared" si="122"/>
        <v>21134.3</v>
      </c>
      <c r="AB269" s="77"/>
      <c r="AC269" s="58">
        <f t="shared" si="105"/>
        <v>0</v>
      </c>
      <c r="AD269" s="30"/>
      <c r="AE269" s="30"/>
      <c r="AF269" s="30"/>
      <c r="AG269" s="31"/>
      <c r="AH269" s="29">
        <f t="shared" si="106"/>
        <v>21134.3</v>
      </c>
      <c r="AI269" s="30">
        <f t="shared" si="107"/>
        <v>0</v>
      </c>
      <c r="AJ269" s="30">
        <f t="shared" si="107"/>
        <v>0</v>
      </c>
      <c r="AK269" s="30">
        <f t="shared" si="107"/>
        <v>21134.3</v>
      </c>
      <c r="AL269" s="31">
        <f t="shared" si="107"/>
        <v>0</v>
      </c>
      <c r="AM269" s="60">
        <f t="shared" si="97"/>
        <v>0</v>
      </c>
      <c r="AN269" s="30"/>
      <c r="AO269" s="30"/>
      <c r="AP269" s="30"/>
      <c r="AQ269" s="32"/>
      <c r="AR269" s="60">
        <f t="shared" si="98"/>
        <v>21134.3</v>
      </c>
      <c r="AS269" s="61">
        <f t="shared" si="99"/>
        <v>0</v>
      </c>
      <c r="AT269" s="61">
        <f t="shared" si="100"/>
        <v>0</v>
      </c>
      <c r="AU269" s="61">
        <f t="shared" si="101"/>
        <v>21134.3</v>
      </c>
      <c r="AV269" s="62">
        <f t="shared" si="102"/>
        <v>0</v>
      </c>
      <c r="AW269" s="301">
        <f>AW270</f>
        <v>21134.3</v>
      </c>
      <c r="AX269" s="51">
        <f t="shared" si="103"/>
        <v>100</v>
      </c>
    </row>
    <row r="270" spans="1:50" ht="15.75">
      <c r="A270" s="73" t="s">
        <v>314</v>
      </c>
      <c r="B270" s="27">
        <v>992</v>
      </c>
      <c r="C270" s="74" t="s">
        <v>112</v>
      </c>
      <c r="D270" s="74" t="s">
        <v>96</v>
      </c>
      <c r="E270" s="74" t="s">
        <v>316</v>
      </c>
      <c r="F270" s="282"/>
      <c r="G270" s="29">
        <f t="shared" si="125"/>
        <v>19509</v>
      </c>
      <c r="H270" s="30"/>
      <c r="I270" s="30"/>
      <c r="J270" s="32">
        <f>J271</f>
        <v>19509</v>
      </c>
      <c r="K270" s="75">
        <f t="shared" si="132"/>
        <v>1258.7</v>
      </c>
      <c r="L270" s="30"/>
      <c r="M270" s="30"/>
      <c r="N270" s="31">
        <f>N271</f>
        <v>1258.7</v>
      </c>
      <c r="O270" s="29">
        <f t="shared" si="130"/>
        <v>20767.7</v>
      </c>
      <c r="P270" s="30">
        <f t="shared" si="127"/>
        <v>0</v>
      </c>
      <c r="Q270" s="30">
        <f t="shared" si="128"/>
        <v>0</v>
      </c>
      <c r="R270" s="32">
        <f t="shared" si="128"/>
        <v>20767.7</v>
      </c>
      <c r="S270" s="66">
        <f t="shared" si="131"/>
        <v>366.6</v>
      </c>
      <c r="T270" s="30"/>
      <c r="U270" s="30"/>
      <c r="V270" s="30">
        <f>V271</f>
        <v>366.6</v>
      </c>
      <c r="W270" s="34"/>
      <c r="X270" s="76">
        <f t="shared" si="118"/>
        <v>21134.3</v>
      </c>
      <c r="Y270" s="8">
        <f t="shared" si="120"/>
        <v>0</v>
      </c>
      <c r="Z270" s="8">
        <f t="shared" si="121"/>
        <v>0</v>
      </c>
      <c r="AA270" s="8">
        <f t="shared" si="122"/>
        <v>21134.3</v>
      </c>
      <c r="AB270" s="77"/>
      <c r="AC270" s="58">
        <f t="shared" si="105"/>
        <v>0</v>
      </c>
      <c r="AD270" s="30"/>
      <c r="AE270" s="30"/>
      <c r="AF270" s="30"/>
      <c r="AG270" s="31"/>
      <c r="AH270" s="29">
        <f t="shared" si="106"/>
        <v>21134.3</v>
      </c>
      <c r="AI270" s="30">
        <f t="shared" si="107"/>
        <v>0</v>
      </c>
      <c r="AJ270" s="30">
        <f t="shared" si="107"/>
        <v>0</v>
      </c>
      <c r="AK270" s="30">
        <f t="shared" si="107"/>
        <v>21134.3</v>
      </c>
      <c r="AL270" s="31">
        <f t="shared" si="107"/>
        <v>0</v>
      </c>
      <c r="AM270" s="60">
        <f t="shared" si="97"/>
        <v>0</v>
      </c>
      <c r="AN270" s="30"/>
      <c r="AO270" s="30"/>
      <c r="AP270" s="30"/>
      <c r="AQ270" s="32"/>
      <c r="AR270" s="60">
        <f t="shared" si="98"/>
        <v>21134.3</v>
      </c>
      <c r="AS270" s="61">
        <f t="shared" si="99"/>
        <v>0</v>
      </c>
      <c r="AT270" s="61">
        <f t="shared" si="100"/>
        <v>0</v>
      </c>
      <c r="AU270" s="61">
        <f t="shared" si="101"/>
        <v>21134.3</v>
      </c>
      <c r="AV270" s="62">
        <f t="shared" si="102"/>
        <v>0</v>
      </c>
      <c r="AW270" s="301">
        <f>AW271</f>
        <v>21134.3</v>
      </c>
      <c r="AX270" s="51">
        <f t="shared" si="103"/>
        <v>100</v>
      </c>
    </row>
    <row r="271" spans="1:50" ht="45" customHeight="1">
      <c r="A271" s="73" t="s">
        <v>317</v>
      </c>
      <c r="B271" s="27">
        <v>992</v>
      </c>
      <c r="C271" s="74" t="s">
        <v>112</v>
      </c>
      <c r="D271" s="74" t="s">
        <v>96</v>
      </c>
      <c r="E271" s="74" t="s">
        <v>318</v>
      </c>
      <c r="F271" s="282"/>
      <c r="G271" s="29">
        <f t="shared" si="125"/>
        <v>19509</v>
      </c>
      <c r="H271" s="30"/>
      <c r="I271" s="30"/>
      <c r="J271" s="32">
        <v>19509</v>
      </c>
      <c r="K271" s="75">
        <f t="shared" si="132"/>
        <v>1258.7</v>
      </c>
      <c r="L271" s="30"/>
      <c r="M271" s="30"/>
      <c r="N271" s="31">
        <f>N272</f>
        <v>1258.7</v>
      </c>
      <c r="O271" s="29">
        <f t="shared" si="130"/>
        <v>20767.7</v>
      </c>
      <c r="P271" s="30">
        <f t="shared" si="127"/>
        <v>0</v>
      </c>
      <c r="Q271" s="30">
        <f t="shared" si="128"/>
        <v>0</v>
      </c>
      <c r="R271" s="32">
        <f t="shared" si="128"/>
        <v>20767.7</v>
      </c>
      <c r="S271" s="66">
        <f t="shared" si="131"/>
        <v>366.6</v>
      </c>
      <c r="T271" s="30"/>
      <c r="U271" s="30"/>
      <c r="V271" s="30">
        <f>V272</f>
        <v>366.6</v>
      </c>
      <c r="W271" s="34"/>
      <c r="X271" s="76">
        <f t="shared" si="118"/>
        <v>21134.3</v>
      </c>
      <c r="Y271" s="8">
        <f t="shared" si="120"/>
        <v>0</v>
      </c>
      <c r="Z271" s="8">
        <f t="shared" si="121"/>
        <v>0</v>
      </c>
      <c r="AA271" s="8">
        <f t="shared" si="122"/>
        <v>21134.3</v>
      </c>
      <c r="AB271" s="77"/>
      <c r="AC271" s="58">
        <f t="shared" si="105"/>
        <v>0</v>
      </c>
      <c r="AD271" s="30"/>
      <c r="AE271" s="30"/>
      <c r="AF271" s="30"/>
      <c r="AG271" s="31"/>
      <c r="AH271" s="29">
        <f t="shared" si="106"/>
        <v>21134.3</v>
      </c>
      <c r="AI271" s="30">
        <f t="shared" si="107"/>
        <v>0</v>
      </c>
      <c r="AJ271" s="30">
        <f t="shared" si="107"/>
        <v>0</v>
      </c>
      <c r="AK271" s="30">
        <f t="shared" si="107"/>
        <v>21134.3</v>
      </c>
      <c r="AL271" s="31">
        <f t="shared" si="107"/>
        <v>0</v>
      </c>
      <c r="AM271" s="60">
        <f t="shared" si="97"/>
        <v>0</v>
      </c>
      <c r="AN271" s="30"/>
      <c r="AO271" s="30"/>
      <c r="AP271" s="30"/>
      <c r="AQ271" s="32"/>
      <c r="AR271" s="60">
        <f t="shared" si="98"/>
        <v>21134.3</v>
      </c>
      <c r="AS271" s="61">
        <f t="shared" si="99"/>
        <v>0</v>
      </c>
      <c r="AT271" s="61">
        <f t="shared" si="100"/>
        <v>0</v>
      </c>
      <c r="AU271" s="61">
        <f t="shared" si="101"/>
        <v>21134.3</v>
      </c>
      <c r="AV271" s="62">
        <f t="shared" si="102"/>
        <v>0</v>
      </c>
      <c r="AW271" s="301">
        <f>AW272</f>
        <v>21134.3</v>
      </c>
      <c r="AX271" s="51">
        <f t="shared" si="103"/>
        <v>100</v>
      </c>
    </row>
    <row r="272" spans="1:50" ht="15.75">
      <c r="A272" s="73" t="s">
        <v>319</v>
      </c>
      <c r="B272" s="27">
        <v>992</v>
      </c>
      <c r="C272" s="74" t="s">
        <v>112</v>
      </c>
      <c r="D272" s="74" t="s">
        <v>96</v>
      </c>
      <c r="E272" s="74" t="s">
        <v>318</v>
      </c>
      <c r="F272" s="282" t="s">
        <v>320</v>
      </c>
      <c r="G272" s="29">
        <f t="shared" si="125"/>
        <v>19509</v>
      </c>
      <c r="H272" s="30"/>
      <c r="I272" s="30"/>
      <c r="J272" s="32">
        <v>19509</v>
      </c>
      <c r="K272" s="75">
        <f t="shared" si="132"/>
        <v>1258.7</v>
      </c>
      <c r="L272" s="30"/>
      <c r="M272" s="30"/>
      <c r="N272" s="31">
        <v>1258.7</v>
      </c>
      <c r="O272" s="29">
        <f t="shared" si="130"/>
        <v>20767.7</v>
      </c>
      <c r="P272" s="30">
        <f t="shared" si="127"/>
        <v>0</v>
      </c>
      <c r="Q272" s="30">
        <f t="shared" si="128"/>
        <v>0</v>
      </c>
      <c r="R272" s="32">
        <f t="shared" si="128"/>
        <v>20767.7</v>
      </c>
      <c r="S272" s="66">
        <f t="shared" si="131"/>
        <v>366.6</v>
      </c>
      <c r="T272" s="30"/>
      <c r="U272" s="30"/>
      <c r="V272" s="30">
        <v>366.6</v>
      </c>
      <c r="W272" s="34"/>
      <c r="X272" s="76">
        <f t="shared" si="118"/>
        <v>21134.3</v>
      </c>
      <c r="Y272" s="8">
        <f t="shared" si="120"/>
        <v>0</v>
      </c>
      <c r="Z272" s="8">
        <f t="shared" si="121"/>
        <v>0</v>
      </c>
      <c r="AA272" s="8">
        <f t="shared" si="122"/>
        <v>21134.3</v>
      </c>
      <c r="AB272" s="77"/>
      <c r="AC272" s="58">
        <f t="shared" si="105"/>
        <v>0</v>
      </c>
      <c r="AD272" s="30"/>
      <c r="AE272" s="30"/>
      <c r="AF272" s="30"/>
      <c r="AG272" s="31"/>
      <c r="AH272" s="29">
        <f t="shared" si="106"/>
        <v>21134.3</v>
      </c>
      <c r="AI272" s="30">
        <f t="shared" si="107"/>
        <v>0</v>
      </c>
      <c r="AJ272" s="30">
        <f t="shared" si="107"/>
        <v>0</v>
      </c>
      <c r="AK272" s="30">
        <f t="shared" si="107"/>
        <v>21134.3</v>
      </c>
      <c r="AL272" s="31">
        <f t="shared" si="107"/>
        <v>0</v>
      </c>
      <c r="AM272" s="60">
        <f t="shared" si="97"/>
        <v>0</v>
      </c>
      <c r="AN272" s="30"/>
      <c r="AO272" s="30"/>
      <c r="AP272" s="30"/>
      <c r="AQ272" s="32"/>
      <c r="AR272" s="60">
        <f t="shared" si="98"/>
        <v>21134.3</v>
      </c>
      <c r="AS272" s="61">
        <f t="shared" si="99"/>
        <v>0</v>
      </c>
      <c r="AT272" s="61">
        <f t="shared" si="100"/>
        <v>0</v>
      </c>
      <c r="AU272" s="61">
        <f t="shared" si="101"/>
        <v>21134.3</v>
      </c>
      <c r="AV272" s="62">
        <f t="shared" si="102"/>
        <v>0</v>
      </c>
      <c r="AW272" s="301">
        <f>прил1!AV246</f>
        <v>21134.3</v>
      </c>
      <c r="AX272" s="51">
        <f aca="true" t="shared" si="133" ref="AX272:AX316">AW272/AR272*100</f>
        <v>100</v>
      </c>
    </row>
    <row r="273" spans="1:50" ht="15.75">
      <c r="A273" s="73" t="s">
        <v>321</v>
      </c>
      <c r="B273" s="27">
        <v>992</v>
      </c>
      <c r="C273" s="74" t="s">
        <v>112</v>
      </c>
      <c r="D273" s="74" t="s">
        <v>96</v>
      </c>
      <c r="E273" s="74" t="s">
        <v>322</v>
      </c>
      <c r="F273" s="282"/>
      <c r="G273" s="29">
        <f t="shared" si="125"/>
        <v>574.2</v>
      </c>
      <c r="H273" s="30">
        <f>H274</f>
        <v>574.2</v>
      </c>
      <c r="I273" s="30"/>
      <c r="J273" s="32"/>
      <c r="K273" s="75">
        <f t="shared" si="132"/>
        <v>0</v>
      </c>
      <c r="L273" s="30"/>
      <c r="M273" s="30"/>
      <c r="N273" s="31"/>
      <c r="O273" s="29">
        <f t="shared" si="130"/>
        <v>574.2</v>
      </c>
      <c r="P273" s="30">
        <f t="shared" si="127"/>
        <v>574.2</v>
      </c>
      <c r="Q273" s="30">
        <f t="shared" si="128"/>
        <v>0</v>
      </c>
      <c r="R273" s="32">
        <f t="shared" si="128"/>
        <v>0</v>
      </c>
      <c r="S273" s="66">
        <f t="shared" si="131"/>
        <v>0</v>
      </c>
      <c r="T273" s="30"/>
      <c r="U273" s="30"/>
      <c r="V273" s="30"/>
      <c r="W273" s="34"/>
      <c r="X273" s="76">
        <f t="shared" si="118"/>
        <v>574.2</v>
      </c>
      <c r="Y273" s="8">
        <f t="shared" si="120"/>
        <v>574.2</v>
      </c>
      <c r="Z273" s="8">
        <f t="shared" si="121"/>
        <v>0</v>
      </c>
      <c r="AA273" s="8">
        <f t="shared" si="122"/>
        <v>0</v>
      </c>
      <c r="AB273" s="77"/>
      <c r="AC273" s="58">
        <f t="shared" si="105"/>
        <v>0</v>
      </c>
      <c r="AD273" s="30"/>
      <c r="AE273" s="30"/>
      <c r="AF273" s="30"/>
      <c r="AG273" s="31"/>
      <c r="AH273" s="29">
        <f t="shared" si="106"/>
        <v>574.2</v>
      </c>
      <c r="AI273" s="30">
        <f t="shared" si="107"/>
        <v>574.2</v>
      </c>
      <c r="AJ273" s="30">
        <f t="shared" si="107"/>
        <v>0</v>
      </c>
      <c r="AK273" s="30">
        <f t="shared" si="107"/>
        <v>0</v>
      </c>
      <c r="AL273" s="31">
        <f aca="true" t="shared" si="134" ref="AL273:AL316">AB273+AG273</f>
        <v>0</v>
      </c>
      <c r="AM273" s="60">
        <f aca="true" t="shared" si="135" ref="AM273:AM316">SUM(AN273:AQ273)</f>
        <v>0</v>
      </c>
      <c r="AN273" s="30"/>
      <c r="AO273" s="30"/>
      <c r="AP273" s="30"/>
      <c r="AQ273" s="32"/>
      <c r="AR273" s="60">
        <f aca="true" t="shared" si="136" ref="AR273:AR316">SUM(AS273:AV273)</f>
        <v>574.2</v>
      </c>
      <c r="AS273" s="61">
        <f aca="true" t="shared" si="137" ref="AS273:AS316">AI273+AN273</f>
        <v>574.2</v>
      </c>
      <c r="AT273" s="61">
        <f aca="true" t="shared" si="138" ref="AT273:AT316">AJ273+AO273</f>
        <v>0</v>
      </c>
      <c r="AU273" s="61">
        <f aca="true" t="shared" si="139" ref="AU273:AU316">AK273+AP273</f>
        <v>0</v>
      </c>
      <c r="AV273" s="62">
        <f aca="true" t="shared" si="140" ref="AV273:AV316">AL273+AQ273</f>
        <v>0</v>
      </c>
      <c r="AW273" s="301">
        <f>AW274</f>
        <v>574.2</v>
      </c>
      <c r="AX273" s="51">
        <f t="shared" si="133"/>
        <v>100</v>
      </c>
    </row>
    <row r="274" spans="1:50" ht="29.25" customHeight="1">
      <c r="A274" s="73" t="s">
        <v>323</v>
      </c>
      <c r="B274" s="27">
        <v>992</v>
      </c>
      <c r="C274" s="74" t="s">
        <v>112</v>
      </c>
      <c r="D274" s="74" t="s">
        <v>96</v>
      </c>
      <c r="E274" s="74" t="s">
        <v>324</v>
      </c>
      <c r="F274" s="282"/>
      <c r="G274" s="29">
        <f t="shared" si="125"/>
        <v>574.2</v>
      </c>
      <c r="H274" s="30">
        <f>H275</f>
        <v>574.2</v>
      </c>
      <c r="I274" s="30"/>
      <c r="J274" s="32"/>
      <c r="K274" s="75">
        <f t="shared" si="132"/>
        <v>0</v>
      </c>
      <c r="L274" s="30"/>
      <c r="M274" s="30"/>
      <c r="N274" s="31"/>
      <c r="O274" s="29">
        <f t="shared" si="130"/>
        <v>574.2</v>
      </c>
      <c r="P274" s="30">
        <f t="shared" si="127"/>
        <v>574.2</v>
      </c>
      <c r="Q274" s="30">
        <f t="shared" si="128"/>
        <v>0</v>
      </c>
      <c r="R274" s="32">
        <f t="shared" si="128"/>
        <v>0</v>
      </c>
      <c r="S274" s="66">
        <f t="shared" si="131"/>
        <v>0</v>
      </c>
      <c r="T274" s="30"/>
      <c r="U274" s="30"/>
      <c r="V274" s="30"/>
      <c r="W274" s="34"/>
      <c r="X274" s="76">
        <f t="shared" si="118"/>
        <v>574.2</v>
      </c>
      <c r="Y274" s="8">
        <f t="shared" si="120"/>
        <v>574.2</v>
      </c>
      <c r="Z274" s="8">
        <f t="shared" si="121"/>
        <v>0</v>
      </c>
      <c r="AA274" s="8">
        <f t="shared" si="122"/>
        <v>0</v>
      </c>
      <c r="AB274" s="77"/>
      <c r="AC274" s="58">
        <f aca="true" t="shared" si="141" ref="AC274:AC316">SUM(AD274:AG274)</f>
        <v>0</v>
      </c>
      <c r="AD274" s="30"/>
      <c r="AE274" s="30"/>
      <c r="AF274" s="30"/>
      <c r="AG274" s="31"/>
      <c r="AH274" s="29">
        <f aca="true" t="shared" si="142" ref="AH274:AH316">SUM(AI274:AL274)</f>
        <v>574.2</v>
      </c>
      <c r="AI274" s="30">
        <f aca="true" t="shared" si="143" ref="AI274:AK316">Y274+AD274</f>
        <v>574.2</v>
      </c>
      <c r="AJ274" s="30">
        <f t="shared" si="143"/>
        <v>0</v>
      </c>
      <c r="AK274" s="30">
        <f t="shared" si="143"/>
        <v>0</v>
      </c>
      <c r="AL274" s="31">
        <f t="shared" si="134"/>
        <v>0</v>
      </c>
      <c r="AM274" s="60">
        <f t="shared" si="135"/>
        <v>0</v>
      </c>
      <c r="AN274" s="30"/>
      <c r="AO274" s="30"/>
      <c r="AP274" s="30"/>
      <c r="AQ274" s="32"/>
      <c r="AR274" s="60">
        <f t="shared" si="136"/>
        <v>574.2</v>
      </c>
      <c r="AS274" s="61">
        <f t="shared" si="137"/>
        <v>574.2</v>
      </c>
      <c r="AT274" s="61">
        <f t="shared" si="138"/>
        <v>0</v>
      </c>
      <c r="AU274" s="61">
        <f t="shared" si="139"/>
        <v>0</v>
      </c>
      <c r="AV274" s="62">
        <f t="shared" si="140"/>
        <v>0</v>
      </c>
      <c r="AW274" s="301">
        <f>AW275</f>
        <v>574.2</v>
      </c>
      <c r="AX274" s="51">
        <f t="shared" si="133"/>
        <v>100</v>
      </c>
    </row>
    <row r="275" spans="1:50" ht="15.75">
      <c r="A275" s="73" t="s">
        <v>325</v>
      </c>
      <c r="B275" s="27">
        <v>992</v>
      </c>
      <c r="C275" s="74" t="s">
        <v>112</v>
      </c>
      <c r="D275" s="74" t="s">
        <v>96</v>
      </c>
      <c r="E275" s="74" t="s">
        <v>324</v>
      </c>
      <c r="F275" s="282" t="s">
        <v>326</v>
      </c>
      <c r="G275" s="29">
        <f t="shared" si="125"/>
        <v>574.2</v>
      </c>
      <c r="H275" s="30">
        <v>574.2</v>
      </c>
      <c r="I275" s="30"/>
      <c r="J275" s="32"/>
      <c r="K275" s="75">
        <f t="shared" si="132"/>
        <v>0</v>
      </c>
      <c r="L275" s="30"/>
      <c r="M275" s="30"/>
      <c r="N275" s="31"/>
      <c r="O275" s="29">
        <f t="shared" si="130"/>
        <v>574.2</v>
      </c>
      <c r="P275" s="30">
        <f t="shared" si="127"/>
        <v>574.2</v>
      </c>
      <c r="Q275" s="30">
        <f t="shared" si="128"/>
        <v>0</v>
      </c>
      <c r="R275" s="32">
        <f t="shared" si="128"/>
        <v>0</v>
      </c>
      <c r="S275" s="66">
        <f t="shared" si="131"/>
        <v>0</v>
      </c>
      <c r="T275" s="30"/>
      <c r="U275" s="30"/>
      <c r="V275" s="30"/>
      <c r="W275" s="34"/>
      <c r="X275" s="76">
        <f t="shared" si="118"/>
        <v>574.2</v>
      </c>
      <c r="Y275" s="8">
        <f t="shared" si="120"/>
        <v>574.2</v>
      </c>
      <c r="Z275" s="8">
        <f t="shared" si="121"/>
        <v>0</v>
      </c>
      <c r="AA275" s="8">
        <f t="shared" si="122"/>
        <v>0</v>
      </c>
      <c r="AB275" s="77"/>
      <c r="AC275" s="58">
        <f t="shared" si="141"/>
        <v>0</v>
      </c>
      <c r="AD275" s="30"/>
      <c r="AE275" s="30"/>
      <c r="AF275" s="30"/>
      <c r="AG275" s="31"/>
      <c r="AH275" s="29">
        <f t="shared" si="142"/>
        <v>574.2</v>
      </c>
      <c r="AI275" s="30">
        <f t="shared" si="143"/>
        <v>574.2</v>
      </c>
      <c r="AJ275" s="30">
        <f t="shared" si="143"/>
        <v>0</v>
      </c>
      <c r="AK275" s="30">
        <f t="shared" si="143"/>
        <v>0</v>
      </c>
      <c r="AL275" s="31">
        <f t="shared" si="134"/>
        <v>0</v>
      </c>
      <c r="AM275" s="60">
        <f t="shared" si="135"/>
        <v>0</v>
      </c>
      <c r="AN275" s="30"/>
      <c r="AO275" s="30"/>
      <c r="AP275" s="30"/>
      <c r="AQ275" s="32"/>
      <c r="AR275" s="60">
        <f t="shared" si="136"/>
        <v>574.2</v>
      </c>
      <c r="AS275" s="61">
        <f t="shared" si="137"/>
        <v>574.2</v>
      </c>
      <c r="AT275" s="61">
        <f t="shared" si="138"/>
        <v>0</v>
      </c>
      <c r="AU275" s="61">
        <f t="shared" si="139"/>
        <v>0</v>
      </c>
      <c r="AV275" s="62">
        <f t="shared" si="140"/>
        <v>0</v>
      </c>
      <c r="AW275" s="301">
        <f>прил1!AV249</f>
        <v>574.2</v>
      </c>
      <c r="AX275" s="51">
        <f t="shared" si="133"/>
        <v>100</v>
      </c>
    </row>
    <row r="276" spans="1:50" ht="66" customHeight="1">
      <c r="A276" s="70" t="s">
        <v>327</v>
      </c>
      <c r="B276" s="12">
        <v>992</v>
      </c>
      <c r="C276" s="71" t="s">
        <v>112</v>
      </c>
      <c r="D276" s="71" t="s">
        <v>146</v>
      </c>
      <c r="E276" s="71"/>
      <c r="F276" s="281"/>
      <c r="G276" s="58">
        <f t="shared" si="125"/>
        <v>2772.2</v>
      </c>
      <c r="H276" s="63">
        <f>H291</f>
        <v>70</v>
      </c>
      <c r="I276" s="63"/>
      <c r="J276" s="65">
        <f>J291</f>
        <v>2702.2</v>
      </c>
      <c r="K276" s="58">
        <f t="shared" si="132"/>
        <v>1700</v>
      </c>
      <c r="L276" s="63">
        <f>L291</f>
        <v>1700</v>
      </c>
      <c r="M276" s="63"/>
      <c r="N276" s="64"/>
      <c r="O276" s="58">
        <f t="shared" si="130"/>
        <v>4472.2</v>
      </c>
      <c r="P276" s="63">
        <f t="shared" si="127"/>
        <v>1770</v>
      </c>
      <c r="Q276" s="63">
        <f t="shared" si="128"/>
        <v>0</v>
      </c>
      <c r="R276" s="65">
        <f t="shared" si="128"/>
        <v>2702.2</v>
      </c>
      <c r="S276" s="72">
        <f t="shared" si="131"/>
        <v>22235.608</v>
      </c>
      <c r="T276" s="63">
        <f>T291</f>
        <v>-931.192</v>
      </c>
      <c r="U276" s="63">
        <f>U277+U281</f>
        <v>0</v>
      </c>
      <c r="V276" s="63">
        <f>V277+V281</f>
        <v>23166.8</v>
      </c>
      <c r="W276" s="67"/>
      <c r="X276" s="59">
        <f t="shared" si="118"/>
        <v>26707.808</v>
      </c>
      <c r="Y276" s="63">
        <f t="shared" si="120"/>
        <v>838.808</v>
      </c>
      <c r="Z276" s="63">
        <f t="shared" si="121"/>
        <v>0</v>
      </c>
      <c r="AA276" s="63">
        <f t="shared" si="122"/>
        <v>25869</v>
      </c>
      <c r="AB276" s="109"/>
      <c r="AC276" s="58">
        <f t="shared" si="141"/>
        <v>0</v>
      </c>
      <c r="AD276" s="63"/>
      <c r="AE276" s="63"/>
      <c r="AF276" s="63"/>
      <c r="AG276" s="64"/>
      <c r="AH276" s="58">
        <f t="shared" si="142"/>
        <v>26707.808</v>
      </c>
      <c r="AI276" s="63">
        <f t="shared" si="143"/>
        <v>838.808</v>
      </c>
      <c r="AJ276" s="63">
        <f t="shared" si="143"/>
        <v>0</v>
      </c>
      <c r="AK276" s="63">
        <f t="shared" si="143"/>
        <v>25869</v>
      </c>
      <c r="AL276" s="64">
        <f t="shared" si="134"/>
        <v>0</v>
      </c>
      <c r="AM276" s="60">
        <f t="shared" si="135"/>
        <v>1194.8999999999999</v>
      </c>
      <c r="AN276" s="30"/>
      <c r="AO276" s="30"/>
      <c r="AP276" s="30">
        <f>AP281+AP287</f>
        <v>1194.8999999999999</v>
      </c>
      <c r="AQ276" s="32"/>
      <c r="AR276" s="60">
        <f t="shared" si="136"/>
        <v>27902.708000000002</v>
      </c>
      <c r="AS276" s="68">
        <f t="shared" si="137"/>
        <v>838.808</v>
      </c>
      <c r="AT276" s="68">
        <f t="shared" si="138"/>
        <v>0</v>
      </c>
      <c r="AU276" s="68">
        <f t="shared" si="139"/>
        <v>27063.9</v>
      </c>
      <c r="AV276" s="69">
        <f t="shared" si="140"/>
        <v>0</v>
      </c>
      <c r="AW276" s="300">
        <f>AW277+AW281+AW287+AW291</f>
        <v>27889.8</v>
      </c>
      <c r="AX276" s="155">
        <f t="shared" si="133"/>
        <v>99.9537392571359</v>
      </c>
    </row>
    <row r="277" spans="1:50" ht="60.75" customHeight="1">
      <c r="A277" s="139" t="s">
        <v>41</v>
      </c>
      <c r="B277" s="27">
        <v>992</v>
      </c>
      <c r="C277" s="107" t="s">
        <v>112</v>
      </c>
      <c r="D277" s="107" t="s">
        <v>146</v>
      </c>
      <c r="E277" s="107" t="s">
        <v>352</v>
      </c>
      <c r="F277" s="281"/>
      <c r="G277" s="29"/>
      <c r="H277" s="30"/>
      <c r="I277" s="30"/>
      <c r="J277" s="32"/>
      <c r="K277" s="75"/>
      <c r="L277" s="30"/>
      <c r="M277" s="30"/>
      <c r="N277" s="31"/>
      <c r="O277" s="29"/>
      <c r="P277" s="30"/>
      <c r="Q277" s="30"/>
      <c r="R277" s="32"/>
      <c r="S277" s="66">
        <f t="shared" si="131"/>
        <v>19000</v>
      </c>
      <c r="T277" s="30"/>
      <c r="U277" s="30"/>
      <c r="V277" s="30">
        <f>V278</f>
        <v>19000</v>
      </c>
      <c r="W277" s="34"/>
      <c r="X277" s="76">
        <f t="shared" si="118"/>
        <v>19000</v>
      </c>
      <c r="Y277" s="8">
        <f t="shared" si="120"/>
        <v>0</v>
      </c>
      <c r="Z277" s="8">
        <f t="shared" si="121"/>
        <v>0</v>
      </c>
      <c r="AA277" s="8">
        <f t="shared" si="122"/>
        <v>19000</v>
      </c>
      <c r="AB277" s="77"/>
      <c r="AC277" s="58">
        <f t="shared" si="141"/>
        <v>0</v>
      </c>
      <c r="AD277" s="30"/>
      <c r="AE277" s="30"/>
      <c r="AF277" s="30"/>
      <c r="AG277" s="31"/>
      <c r="AH277" s="29">
        <f t="shared" si="142"/>
        <v>19000</v>
      </c>
      <c r="AI277" s="30">
        <f t="shared" si="143"/>
        <v>0</v>
      </c>
      <c r="AJ277" s="30">
        <f t="shared" si="143"/>
        <v>0</v>
      </c>
      <c r="AK277" s="30">
        <f t="shared" si="143"/>
        <v>19000</v>
      </c>
      <c r="AL277" s="31">
        <f t="shared" si="134"/>
        <v>0</v>
      </c>
      <c r="AM277" s="60">
        <f t="shared" si="135"/>
        <v>0</v>
      </c>
      <c r="AN277" s="30"/>
      <c r="AO277" s="30"/>
      <c r="AP277" s="30"/>
      <c r="AQ277" s="32"/>
      <c r="AR277" s="60">
        <f t="shared" si="136"/>
        <v>19000</v>
      </c>
      <c r="AS277" s="61">
        <f t="shared" si="137"/>
        <v>0</v>
      </c>
      <c r="AT277" s="61">
        <f t="shared" si="138"/>
        <v>0</v>
      </c>
      <c r="AU277" s="61">
        <f t="shared" si="139"/>
        <v>19000</v>
      </c>
      <c r="AV277" s="62">
        <f t="shared" si="140"/>
        <v>0</v>
      </c>
      <c r="AW277" s="301">
        <f>AW278</f>
        <v>19000</v>
      </c>
      <c r="AX277" s="51">
        <f t="shared" si="133"/>
        <v>100</v>
      </c>
    </row>
    <row r="278" spans="1:50" ht="30.75">
      <c r="A278" s="139" t="s">
        <v>35</v>
      </c>
      <c r="B278" s="27">
        <v>992</v>
      </c>
      <c r="C278" s="107" t="s">
        <v>112</v>
      </c>
      <c r="D278" s="107" t="s">
        <v>146</v>
      </c>
      <c r="E278" s="107" t="s">
        <v>34</v>
      </c>
      <c r="F278" s="281"/>
      <c r="G278" s="29"/>
      <c r="H278" s="30"/>
      <c r="I278" s="30"/>
      <c r="J278" s="32"/>
      <c r="K278" s="75"/>
      <c r="L278" s="30"/>
      <c r="M278" s="30"/>
      <c r="N278" s="31"/>
      <c r="O278" s="29"/>
      <c r="P278" s="30"/>
      <c r="Q278" s="30"/>
      <c r="R278" s="32"/>
      <c r="S278" s="66">
        <f t="shared" si="131"/>
        <v>19000</v>
      </c>
      <c r="T278" s="30"/>
      <c r="U278" s="30"/>
      <c r="V278" s="30">
        <f>V279</f>
        <v>19000</v>
      </c>
      <c r="W278" s="34"/>
      <c r="X278" s="76">
        <f t="shared" si="118"/>
        <v>19000</v>
      </c>
      <c r="Y278" s="8">
        <f t="shared" si="120"/>
        <v>0</v>
      </c>
      <c r="Z278" s="8">
        <f t="shared" si="121"/>
        <v>0</v>
      </c>
      <c r="AA278" s="8">
        <f t="shared" si="122"/>
        <v>19000</v>
      </c>
      <c r="AB278" s="77"/>
      <c r="AC278" s="58">
        <f t="shared" si="141"/>
        <v>0</v>
      </c>
      <c r="AD278" s="30"/>
      <c r="AE278" s="30"/>
      <c r="AF278" s="30"/>
      <c r="AG278" s="31"/>
      <c r="AH278" s="29">
        <f t="shared" si="142"/>
        <v>19000</v>
      </c>
      <c r="AI278" s="30">
        <f t="shared" si="143"/>
        <v>0</v>
      </c>
      <c r="AJ278" s="30">
        <f t="shared" si="143"/>
        <v>0</v>
      </c>
      <c r="AK278" s="30">
        <f t="shared" si="143"/>
        <v>19000</v>
      </c>
      <c r="AL278" s="31">
        <f t="shared" si="134"/>
        <v>0</v>
      </c>
      <c r="AM278" s="60">
        <f t="shared" si="135"/>
        <v>0</v>
      </c>
      <c r="AN278" s="30"/>
      <c r="AO278" s="30"/>
      <c r="AP278" s="30">
        <f>AP279+AP280</f>
        <v>0</v>
      </c>
      <c r="AQ278" s="32"/>
      <c r="AR278" s="60">
        <f t="shared" si="136"/>
        <v>19000</v>
      </c>
      <c r="AS278" s="61">
        <f t="shared" si="137"/>
        <v>0</v>
      </c>
      <c r="AT278" s="61">
        <f t="shared" si="138"/>
        <v>0</v>
      </c>
      <c r="AU278" s="61">
        <f t="shared" si="139"/>
        <v>19000</v>
      </c>
      <c r="AV278" s="62">
        <f t="shared" si="140"/>
        <v>0</v>
      </c>
      <c r="AW278" s="301">
        <f>AW280</f>
        <v>19000</v>
      </c>
      <c r="AX278" s="51">
        <f t="shared" si="133"/>
        <v>100</v>
      </c>
    </row>
    <row r="279" spans="1:50" ht="15.75" hidden="1">
      <c r="A279" s="73" t="s">
        <v>332</v>
      </c>
      <c r="B279" s="27">
        <v>992</v>
      </c>
      <c r="C279" s="107" t="s">
        <v>112</v>
      </c>
      <c r="D279" s="107" t="s">
        <v>146</v>
      </c>
      <c r="E279" s="107" t="s">
        <v>34</v>
      </c>
      <c r="F279" s="296" t="s">
        <v>333</v>
      </c>
      <c r="G279" s="29"/>
      <c r="H279" s="30"/>
      <c r="I279" s="30"/>
      <c r="J279" s="32"/>
      <c r="K279" s="75"/>
      <c r="L279" s="30"/>
      <c r="M279" s="30"/>
      <c r="N279" s="31"/>
      <c r="O279" s="29"/>
      <c r="P279" s="30"/>
      <c r="Q279" s="30"/>
      <c r="R279" s="32"/>
      <c r="S279" s="66">
        <f t="shared" si="131"/>
        <v>19000</v>
      </c>
      <c r="T279" s="30"/>
      <c r="U279" s="30"/>
      <c r="V279" s="30">
        <v>19000</v>
      </c>
      <c r="W279" s="34"/>
      <c r="X279" s="76">
        <f t="shared" si="118"/>
        <v>19000</v>
      </c>
      <c r="Y279" s="8">
        <f t="shared" si="120"/>
        <v>0</v>
      </c>
      <c r="Z279" s="8">
        <f t="shared" si="121"/>
        <v>0</v>
      </c>
      <c r="AA279" s="8">
        <f t="shared" si="122"/>
        <v>19000</v>
      </c>
      <c r="AB279" s="77"/>
      <c r="AC279" s="58">
        <f t="shared" si="141"/>
        <v>0</v>
      </c>
      <c r="AD279" s="30"/>
      <c r="AE279" s="30"/>
      <c r="AF279" s="30"/>
      <c r="AG279" s="31"/>
      <c r="AH279" s="29">
        <f t="shared" si="142"/>
        <v>19000</v>
      </c>
      <c r="AI279" s="30">
        <f t="shared" si="143"/>
        <v>0</v>
      </c>
      <c r="AJ279" s="30">
        <f t="shared" si="143"/>
        <v>0</v>
      </c>
      <c r="AK279" s="30">
        <f t="shared" si="143"/>
        <v>19000</v>
      </c>
      <c r="AL279" s="31">
        <f t="shared" si="134"/>
        <v>0</v>
      </c>
      <c r="AM279" s="60">
        <f t="shared" si="135"/>
        <v>-19000</v>
      </c>
      <c r="AN279" s="30"/>
      <c r="AO279" s="30"/>
      <c r="AP279" s="30">
        <v>-19000</v>
      </c>
      <c r="AQ279" s="32"/>
      <c r="AR279" s="60">
        <f t="shared" si="136"/>
        <v>0</v>
      </c>
      <c r="AS279" s="61">
        <f t="shared" si="137"/>
        <v>0</v>
      </c>
      <c r="AT279" s="61">
        <f t="shared" si="138"/>
        <v>0</v>
      </c>
      <c r="AU279" s="61">
        <f t="shared" si="139"/>
        <v>0</v>
      </c>
      <c r="AV279" s="62">
        <f t="shared" si="140"/>
        <v>0</v>
      </c>
      <c r="AW279" s="301"/>
      <c r="AX279" s="51" t="e">
        <f t="shared" si="133"/>
        <v>#DIV/0!</v>
      </c>
    </row>
    <row r="280" spans="1:50" ht="90.75">
      <c r="A280" s="73" t="s">
        <v>373</v>
      </c>
      <c r="B280" s="27">
        <v>992</v>
      </c>
      <c r="C280" s="107" t="s">
        <v>112</v>
      </c>
      <c r="D280" s="107" t="s">
        <v>146</v>
      </c>
      <c r="E280" s="107" t="s">
        <v>34</v>
      </c>
      <c r="F280" s="296" t="s">
        <v>374</v>
      </c>
      <c r="G280" s="29"/>
      <c r="H280" s="30"/>
      <c r="I280" s="30"/>
      <c r="J280" s="32"/>
      <c r="K280" s="75"/>
      <c r="L280" s="30"/>
      <c r="M280" s="30"/>
      <c r="N280" s="31"/>
      <c r="O280" s="29"/>
      <c r="P280" s="30"/>
      <c r="Q280" s="30"/>
      <c r="R280" s="32"/>
      <c r="S280" s="66"/>
      <c r="T280" s="30"/>
      <c r="U280" s="30"/>
      <c r="V280" s="30"/>
      <c r="W280" s="34"/>
      <c r="X280" s="76"/>
      <c r="Y280" s="8"/>
      <c r="Z280" s="8"/>
      <c r="AA280" s="8"/>
      <c r="AB280" s="77"/>
      <c r="AC280" s="58"/>
      <c r="AD280" s="30"/>
      <c r="AE280" s="30"/>
      <c r="AF280" s="30"/>
      <c r="AG280" s="31"/>
      <c r="AH280" s="29"/>
      <c r="AI280" s="30"/>
      <c r="AJ280" s="30"/>
      <c r="AK280" s="30"/>
      <c r="AL280" s="31"/>
      <c r="AM280" s="60">
        <f t="shared" si="135"/>
        <v>19000</v>
      </c>
      <c r="AN280" s="30"/>
      <c r="AO280" s="30"/>
      <c r="AP280" s="30">
        <v>19000</v>
      </c>
      <c r="AQ280" s="32"/>
      <c r="AR280" s="60">
        <f t="shared" si="136"/>
        <v>19000</v>
      </c>
      <c r="AS280" s="61">
        <f t="shared" si="137"/>
        <v>0</v>
      </c>
      <c r="AT280" s="61">
        <f t="shared" si="138"/>
        <v>0</v>
      </c>
      <c r="AU280" s="61">
        <f t="shared" si="139"/>
        <v>19000</v>
      </c>
      <c r="AV280" s="62">
        <f t="shared" si="140"/>
        <v>0</v>
      </c>
      <c r="AW280" s="301">
        <f>прил1!AV254</f>
        <v>19000</v>
      </c>
      <c r="AX280" s="51">
        <f t="shared" si="133"/>
        <v>100</v>
      </c>
    </row>
    <row r="281" spans="1:50" ht="15.75">
      <c r="A281" s="73" t="s">
        <v>312</v>
      </c>
      <c r="B281" s="27">
        <v>992</v>
      </c>
      <c r="C281" s="107" t="s">
        <v>112</v>
      </c>
      <c r="D281" s="107" t="s">
        <v>146</v>
      </c>
      <c r="E281" s="107" t="s">
        <v>38</v>
      </c>
      <c r="F281" s="296"/>
      <c r="G281" s="29"/>
      <c r="H281" s="30"/>
      <c r="I281" s="30"/>
      <c r="J281" s="32"/>
      <c r="K281" s="75"/>
      <c r="L281" s="30"/>
      <c r="M281" s="30"/>
      <c r="N281" s="31"/>
      <c r="O281" s="29"/>
      <c r="P281" s="30"/>
      <c r="Q281" s="30"/>
      <c r="R281" s="32"/>
      <c r="S281" s="66">
        <f t="shared" si="131"/>
        <v>4166.8</v>
      </c>
      <c r="T281" s="30"/>
      <c r="U281" s="30"/>
      <c r="V281" s="30">
        <f>V283</f>
        <v>4166.8</v>
      </c>
      <c r="W281" s="34"/>
      <c r="X281" s="76">
        <f t="shared" si="118"/>
        <v>4166.8</v>
      </c>
      <c r="Y281" s="8">
        <f t="shared" si="120"/>
        <v>0</v>
      </c>
      <c r="Z281" s="8">
        <f t="shared" si="121"/>
        <v>0</v>
      </c>
      <c r="AA281" s="8">
        <f t="shared" si="122"/>
        <v>4166.8</v>
      </c>
      <c r="AB281" s="77"/>
      <c r="AC281" s="58">
        <f t="shared" si="141"/>
        <v>0</v>
      </c>
      <c r="AD281" s="30"/>
      <c r="AE281" s="30"/>
      <c r="AF281" s="30"/>
      <c r="AG281" s="31"/>
      <c r="AH281" s="29">
        <f t="shared" si="142"/>
        <v>4166.8</v>
      </c>
      <c r="AI281" s="30">
        <f t="shared" si="143"/>
        <v>0</v>
      </c>
      <c r="AJ281" s="30">
        <f t="shared" si="143"/>
        <v>0</v>
      </c>
      <c r="AK281" s="30">
        <f t="shared" si="143"/>
        <v>4166.8</v>
      </c>
      <c r="AL281" s="31">
        <f t="shared" si="134"/>
        <v>0</v>
      </c>
      <c r="AM281" s="60">
        <f t="shared" si="135"/>
        <v>116.8</v>
      </c>
      <c r="AN281" s="30"/>
      <c r="AO281" s="30"/>
      <c r="AP281" s="30">
        <f>AP282</f>
        <v>116.8</v>
      </c>
      <c r="AQ281" s="32"/>
      <c r="AR281" s="60">
        <f t="shared" si="136"/>
        <v>4283.6</v>
      </c>
      <c r="AS281" s="61">
        <f t="shared" si="137"/>
        <v>0</v>
      </c>
      <c r="AT281" s="61">
        <f t="shared" si="138"/>
        <v>0</v>
      </c>
      <c r="AU281" s="61">
        <f t="shared" si="139"/>
        <v>4283.6</v>
      </c>
      <c r="AV281" s="62">
        <f t="shared" si="140"/>
        <v>0</v>
      </c>
      <c r="AW281" s="301">
        <f>AW282</f>
        <v>4283.6</v>
      </c>
      <c r="AX281" s="51">
        <f t="shared" si="133"/>
        <v>100</v>
      </c>
    </row>
    <row r="282" spans="1:50" ht="77.25" customHeight="1">
      <c r="A282" s="73" t="s">
        <v>369</v>
      </c>
      <c r="B282" s="27">
        <v>992</v>
      </c>
      <c r="C282" s="107" t="s">
        <v>112</v>
      </c>
      <c r="D282" s="107" t="s">
        <v>146</v>
      </c>
      <c r="E282" s="107" t="s">
        <v>368</v>
      </c>
      <c r="F282" s="296"/>
      <c r="G282" s="29"/>
      <c r="H282" s="30"/>
      <c r="I282" s="30"/>
      <c r="J282" s="32"/>
      <c r="K282" s="75"/>
      <c r="L282" s="30"/>
      <c r="M282" s="30"/>
      <c r="N282" s="31"/>
      <c r="O282" s="29"/>
      <c r="P282" s="30"/>
      <c r="Q282" s="30"/>
      <c r="R282" s="32"/>
      <c r="S282" s="66"/>
      <c r="T282" s="30"/>
      <c r="U282" s="30"/>
      <c r="V282" s="30"/>
      <c r="W282" s="34"/>
      <c r="X282" s="76"/>
      <c r="Y282" s="8"/>
      <c r="Z282" s="8"/>
      <c r="AA282" s="8"/>
      <c r="AB282" s="77"/>
      <c r="AC282" s="58"/>
      <c r="AD282" s="30"/>
      <c r="AE282" s="30"/>
      <c r="AF282" s="30"/>
      <c r="AG282" s="31"/>
      <c r="AH282" s="29">
        <f t="shared" si="142"/>
        <v>4166.8</v>
      </c>
      <c r="AI282" s="30"/>
      <c r="AJ282" s="30"/>
      <c r="AK282" s="30">
        <f>AK283</f>
        <v>4166.8</v>
      </c>
      <c r="AL282" s="31"/>
      <c r="AM282" s="60">
        <f t="shared" si="135"/>
        <v>116.8</v>
      </c>
      <c r="AN282" s="30"/>
      <c r="AO282" s="30"/>
      <c r="AP282" s="30">
        <f>AP285</f>
        <v>116.8</v>
      </c>
      <c r="AQ282" s="32"/>
      <c r="AR282" s="60">
        <f t="shared" si="136"/>
        <v>4283.6</v>
      </c>
      <c r="AS282" s="61">
        <f t="shared" si="137"/>
        <v>0</v>
      </c>
      <c r="AT282" s="61">
        <f t="shared" si="138"/>
        <v>0</v>
      </c>
      <c r="AU282" s="61">
        <f t="shared" si="139"/>
        <v>4283.6</v>
      </c>
      <c r="AV282" s="62">
        <f t="shared" si="140"/>
        <v>0</v>
      </c>
      <c r="AW282" s="301">
        <f>AW283+AW285</f>
        <v>4283.6</v>
      </c>
      <c r="AX282" s="51">
        <f t="shared" si="133"/>
        <v>100</v>
      </c>
    </row>
    <row r="283" spans="1:50" ht="120.75" customHeight="1">
      <c r="A283" s="73" t="s">
        <v>39</v>
      </c>
      <c r="B283" s="27">
        <v>992</v>
      </c>
      <c r="C283" s="107" t="s">
        <v>112</v>
      </c>
      <c r="D283" s="107" t="s">
        <v>146</v>
      </c>
      <c r="E283" s="107" t="s">
        <v>40</v>
      </c>
      <c r="F283" s="296"/>
      <c r="G283" s="29"/>
      <c r="H283" s="30"/>
      <c r="I283" s="30"/>
      <c r="J283" s="32"/>
      <c r="K283" s="75"/>
      <c r="L283" s="30"/>
      <c r="M283" s="30"/>
      <c r="N283" s="31"/>
      <c r="O283" s="29"/>
      <c r="P283" s="30"/>
      <c r="Q283" s="30"/>
      <c r="R283" s="32"/>
      <c r="S283" s="66">
        <f t="shared" si="131"/>
        <v>4166.8</v>
      </c>
      <c r="T283" s="30"/>
      <c r="U283" s="30"/>
      <c r="V283" s="30">
        <f>V284</f>
        <v>4166.8</v>
      </c>
      <c r="W283" s="34"/>
      <c r="X283" s="76">
        <f t="shared" si="118"/>
        <v>4166.8</v>
      </c>
      <c r="Y283" s="8">
        <f t="shared" si="120"/>
        <v>0</v>
      </c>
      <c r="Z283" s="8">
        <f t="shared" si="121"/>
        <v>0</v>
      </c>
      <c r="AA283" s="8">
        <f t="shared" si="122"/>
        <v>4166.8</v>
      </c>
      <c r="AB283" s="77"/>
      <c r="AC283" s="58">
        <f t="shared" si="141"/>
        <v>0</v>
      </c>
      <c r="AD283" s="30"/>
      <c r="AE283" s="30"/>
      <c r="AF283" s="30"/>
      <c r="AG283" s="31"/>
      <c r="AH283" s="29">
        <f t="shared" si="142"/>
        <v>4166.8</v>
      </c>
      <c r="AI283" s="30">
        <f t="shared" si="143"/>
        <v>0</v>
      </c>
      <c r="AJ283" s="30">
        <f t="shared" si="143"/>
        <v>0</v>
      </c>
      <c r="AK283" s="30">
        <f t="shared" si="143"/>
        <v>4166.8</v>
      </c>
      <c r="AL283" s="31">
        <f t="shared" si="134"/>
        <v>0</v>
      </c>
      <c r="AM283" s="60">
        <f t="shared" si="135"/>
        <v>0</v>
      </c>
      <c r="AN283" s="30"/>
      <c r="AO283" s="30"/>
      <c r="AP283" s="30"/>
      <c r="AQ283" s="32"/>
      <c r="AR283" s="60">
        <f t="shared" si="136"/>
        <v>4166.8</v>
      </c>
      <c r="AS283" s="61">
        <f t="shared" si="137"/>
        <v>0</v>
      </c>
      <c r="AT283" s="61">
        <f t="shared" si="138"/>
        <v>0</v>
      </c>
      <c r="AU283" s="61">
        <f t="shared" si="139"/>
        <v>4166.8</v>
      </c>
      <c r="AV283" s="62">
        <f t="shared" si="140"/>
        <v>0</v>
      </c>
      <c r="AW283" s="301">
        <f>AW284</f>
        <v>4166.8</v>
      </c>
      <c r="AX283" s="51">
        <f t="shared" si="133"/>
        <v>100</v>
      </c>
    </row>
    <row r="284" spans="1:50" ht="15.75">
      <c r="A284" s="73" t="s">
        <v>332</v>
      </c>
      <c r="B284" s="27">
        <v>992</v>
      </c>
      <c r="C284" s="107" t="s">
        <v>112</v>
      </c>
      <c r="D284" s="107" t="s">
        <v>146</v>
      </c>
      <c r="E284" s="107" t="s">
        <v>40</v>
      </c>
      <c r="F284" s="296" t="s">
        <v>333</v>
      </c>
      <c r="G284" s="29"/>
      <c r="H284" s="30"/>
      <c r="I284" s="30"/>
      <c r="J284" s="32"/>
      <c r="K284" s="75"/>
      <c r="L284" s="30"/>
      <c r="M284" s="30"/>
      <c r="N284" s="31"/>
      <c r="O284" s="29"/>
      <c r="P284" s="30"/>
      <c r="Q284" s="30"/>
      <c r="R284" s="32"/>
      <c r="S284" s="66">
        <f t="shared" si="131"/>
        <v>4166.8</v>
      </c>
      <c r="T284" s="30"/>
      <c r="U284" s="30"/>
      <c r="V284" s="30">
        <v>4166.8</v>
      </c>
      <c r="W284" s="34"/>
      <c r="X284" s="76">
        <f t="shared" si="118"/>
        <v>4166.8</v>
      </c>
      <c r="Y284" s="8">
        <f t="shared" si="120"/>
        <v>0</v>
      </c>
      <c r="Z284" s="8">
        <f t="shared" si="121"/>
        <v>0</v>
      </c>
      <c r="AA284" s="8">
        <f t="shared" si="122"/>
        <v>4166.8</v>
      </c>
      <c r="AB284" s="77"/>
      <c r="AC284" s="58">
        <f t="shared" si="141"/>
        <v>0</v>
      </c>
      <c r="AD284" s="30"/>
      <c r="AE284" s="30"/>
      <c r="AF284" s="30"/>
      <c r="AG284" s="31"/>
      <c r="AH284" s="29">
        <f t="shared" si="142"/>
        <v>4166.8</v>
      </c>
      <c r="AI284" s="30">
        <f t="shared" si="143"/>
        <v>0</v>
      </c>
      <c r="AJ284" s="30">
        <f t="shared" si="143"/>
        <v>0</v>
      </c>
      <c r="AK284" s="30">
        <f t="shared" si="143"/>
        <v>4166.8</v>
      </c>
      <c r="AL284" s="31">
        <f t="shared" si="134"/>
        <v>0</v>
      </c>
      <c r="AM284" s="60">
        <f t="shared" si="135"/>
        <v>0</v>
      </c>
      <c r="AN284" s="30"/>
      <c r="AO284" s="30"/>
      <c r="AP284" s="30"/>
      <c r="AQ284" s="32"/>
      <c r="AR284" s="60">
        <f t="shared" si="136"/>
        <v>4166.8</v>
      </c>
      <c r="AS284" s="61">
        <f t="shared" si="137"/>
        <v>0</v>
      </c>
      <c r="AT284" s="61">
        <f t="shared" si="138"/>
        <v>0</v>
      </c>
      <c r="AU284" s="61">
        <f t="shared" si="139"/>
        <v>4166.8</v>
      </c>
      <c r="AV284" s="62">
        <f t="shared" si="140"/>
        <v>0</v>
      </c>
      <c r="AW284" s="301">
        <f>прил1!AV258</f>
        <v>4166.8</v>
      </c>
      <c r="AX284" s="51">
        <f t="shared" si="133"/>
        <v>100</v>
      </c>
    </row>
    <row r="285" spans="1:50" ht="111" customHeight="1">
      <c r="A285" s="73" t="s">
        <v>370</v>
      </c>
      <c r="B285" s="27">
        <v>992</v>
      </c>
      <c r="C285" s="107" t="s">
        <v>112</v>
      </c>
      <c r="D285" s="107" t="s">
        <v>146</v>
      </c>
      <c r="E285" s="107" t="s">
        <v>363</v>
      </c>
      <c r="F285" s="296"/>
      <c r="G285" s="29"/>
      <c r="H285" s="30"/>
      <c r="I285" s="30"/>
      <c r="J285" s="32"/>
      <c r="K285" s="75"/>
      <c r="L285" s="30"/>
      <c r="M285" s="30"/>
      <c r="N285" s="31"/>
      <c r="O285" s="29"/>
      <c r="P285" s="30"/>
      <c r="Q285" s="30"/>
      <c r="R285" s="32"/>
      <c r="S285" s="66"/>
      <c r="T285" s="30"/>
      <c r="U285" s="30"/>
      <c r="V285" s="30"/>
      <c r="W285" s="34"/>
      <c r="X285" s="76"/>
      <c r="Y285" s="8"/>
      <c r="Z285" s="8"/>
      <c r="AA285" s="8"/>
      <c r="AB285" s="77"/>
      <c r="AC285" s="58"/>
      <c r="AD285" s="30"/>
      <c r="AE285" s="30"/>
      <c r="AF285" s="30"/>
      <c r="AG285" s="31"/>
      <c r="AH285" s="29"/>
      <c r="AI285" s="30"/>
      <c r="AJ285" s="30"/>
      <c r="AK285" s="30"/>
      <c r="AL285" s="31"/>
      <c r="AM285" s="60">
        <f t="shared" si="135"/>
        <v>116.8</v>
      </c>
      <c r="AN285" s="30"/>
      <c r="AO285" s="30"/>
      <c r="AP285" s="30">
        <f>AP286</f>
        <v>116.8</v>
      </c>
      <c r="AQ285" s="32"/>
      <c r="AR285" s="60">
        <f t="shared" si="136"/>
        <v>116.8</v>
      </c>
      <c r="AS285" s="61">
        <f t="shared" si="137"/>
        <v>0</v>
      </c>
      <c r="AT285" s="61">
        <f t="shared" si="138"/>
        <v>0</v>
      </c>
      <c r="AU285" s="61">
        <f t="shared" si="139"/>
        <v>116.8</v>
      </c>
      <c r="AV285" s="62">
        <f t="shared" si="140"/>
        <v>0</v>
      </c>
      <c r="AW285" s="301">
        <f>AW286</f>
        <v>116.8</v>
      </c>
      <c r="AX285" s="51">
        <f t="shared" si="133"/>
        <v>100</v>
      </c>
    </row>
    <row r="286" spans="1:50" ht="15.75">
      <c r="A286" s="73" t="s">
        <v>332</v>
      </c>
      <c r="B286" s="27">
        <v>992</v>
      </c>
      <c r="C286" s="107" t="s">
        <v>112</v>
      </c>
      <c r="D286" s="107" t="s">
        <v>146</v>
      </c>
      <c r="E286" s="107" t="s">
        <v>363</v>
      </c>
      <c r="F286" s="296" t="s">
        <v>333</v>
      </c>
      <c r="G286" s="29"/>
      <c r="H286" s="30"/>
      <c r="I286" s="30"/>
      <c r="J286" s="32"/>
      <c r="K286" s="75"/>
      <c r="L286" s="30"/>
      <c r="M286" s="30"/>
      <c r="N286" s="31"/>
      <c r="O286" s="29"/>
      <c r="P286" s="30"/>
      <c r="Q286" s="30"/>
      <c r="R286" s="32"/>
      <c r="S286" s="66"/>
      <c r="T286" s="30"/>
      <c r="U286" s="30"/>
      <c r="V286" s="30"/>
      <c r="W286" s="34"/>
      <c r="X286" s="76"/>
      <c r="Y286" s="8"/>
      <c r="Z286" s="8"/>
      <c r="AA286" s="8"/>
      <c r="AB286" s="77"/>
      <c r="AC286" s="58"/>
      <c r="AD286" s="30"/>
      <c r="AE286" s="30"/>
      <c r="AF286" s="30"/>
      <c r="AG286" s="31"/>
      <c r="AH286" s="29"/>
      <c r="AI286" s="30"/>
      <c r="AJ286" s="30"/>
      <c r="AK286" s="30"/>
      <c r="AL286" s="31"/>
      <c r="AM286" s="60">
        <f t="shared" si="135"/>
        <v>116.8</v>
      </c>
      <c r="AN286" s="30"/>
      <c r="AO286" s="30"/>
      <c r="AP286" s="30">
        <v>116.8</v>
      </c>
      <c r="AQ286" s="32"/>
      <c r="AR286" s="60">
        <f t="shared" si="136"/>
        <v>116.8</v>
      </c>
      <c r="AS286" s="61">
        <f t="shared" si="137"/>
        <v>0</v>
      </c>
      <c r="AT286" s="61">
        <f t="shared" si="138"/>
        <v>0</v>
      </c>
      <c r="AU286" s="61">
        <f t="shared" si="139"/>
        <v>116.8</v>
      </c>
      <c r="AV286" s="62">
        <f t="shared" si="140"/>
        <v>0</v>
      </c>
      <c r="AW286" s="301">
        <f>прил1!AV260</f>
        <v>116.8</v>
      </c>
      <c r="AX286" s="51">
        <f t="shared" si="133"/>
        <v>100</v>
      </c>
    </row>
    <row r="287" spans="1:50" ht="21.75" customHeight="1">
      <c r="A287" s="73" t="s">
        <v>192</v>
      </c>
      <c r="B287" s="27">
        <v>992</v>
      </c>
      <c r="C287" s="107" t="s">
        <v>112</v>
      </c>
      <c r="D287" s="107" t="s">
        <v>146</v>
      </c>
      <c r="E287" s="107" t="s">
        <v>181</v>
      </c>
      <c r="F287" s="296"/>
      <c r="G287" s="29"/>
      <c r="H287" s="30"/>
      <c r="I287" s="30"/>
      <c r="J287" s="32"/>
      <c r="K287" s="75"/>
      <c r="L287" s="30"/>
      <c r="M287" s="30"/>
      <c r="N287" s="31"/>
      <c r="O287" s="29"/>
      <c r="P287" s="30"/>
      <c r="Q287" s="30"/>
      <c r="R287" s="32"/>
      <c r="S287" s="66"/>
      <c r="T287" s="30"/>
      <c r="U287" s="30"/>
      <c r="V287" s="30"/>
      <c r="W287" s="34"/>
      <c r="X287" s="76"/>
      <c r="Y287" s="8"/>
      <c r="Z287" s="8"/>
      <c r="AA287" s="8"/>
      <c r="AB287" s="77"/>
      <c r="AC287" s="58"/>
      <c r="AD287" s="30"/>
      <c r="AE287" s="30"/>
      <c r="AF287" s="30"/>
      <c r="AG287" s="31"/>
      <c r="AH287" s="29"/>
      <c r="AI287" s="30"/>
      <c r="AJ287" s="30"/>
      <c r="AK287" s="30"/>
      <c r="AL287" s="31"/>
      <c r="AM287" s="60">
        <f t="shared" si="135"/>
        <v>1078.1</v>
      </c>
      <c r="AN287" s="30"/>
      <c r="AO287" s="30"/>
      <c r="AP287" s="30">
        <f>AP288</f>
        <v>1078.1</v>
      </c>
      <c r="AQ287" s="32"/>
      <c r="AR287" s="60">
        <f t="shared" si="136"/>
        <v>1078.1</v>
      </c>
      <c r="AS287" s="61">
        <f t="shared" si="137"/>
        <v>0</v>
      </c>
      <c r="AT287" s="61">
        <f t="shared" si="138"/>
        <v>0</v>
      </c>
      <c r="AU287" s="61">
        <f t="shared" si="139"/>
        <v>1078.1</v>
      </c>
      <c r="AV287" s="62">
        <f t="shared" si="140"/>
        <v>0</v>
      </c>
      <c r="AW287" s="301">
        <f>AW288</f>
        <v>1069.2</v>
      </c>
      <c r="AX287" s="51">
        <f t="shared" si="133"/>
        <v>99.17447361098229</v>
      </c>
    </row>
    <row r="288" spans="1:50" ht="66" customHeight="1">
      <c r="A288" s="73" t="s">
        <v>366</v>
      </c>
      <c r="B288" s="27">
        <v>992</v>
      </c>
      <c r="C288" s="107" t="s">
        <v>112</v>
      </c>
      <c r="D288" s="107" t="s">
        <v>146</v>
      </c>
      <c r="E288" s="107" t="s">
        <v>365</v>
      </c>
      <c r="F288" s="296"/>
      <c r="G288" s="29"/>
      <c r="H288" s="30"/>
      <c r="I288" s="30"/>
      <c r="J288" s="32"/>
      <c r="K288" s="75"/>
      <c r="L288" s="30"/>
      <c r="M288" s="30"/>
      <c r="N288" s="31"/>
      <c r="O288" s="29"/>
      <c r="P288" s="30"/>
      <c r="Q288" s="30"/>
      <c r="R288" s="32"/>
      <c r="S288" s="66"/>
      <c r="T288" s="30"/>
      <c r="U288" s="30"/>
      <c r="V288" s="30"/>
      <c r="W288" s="34"/>
      <c r="X288" s="76"/>
      <c r="Y288" s="8"/>
      <c r="Z288" s="8"/>
      <c r="AA288" s="8"/>
      <c r="AB288" s="77"/>
      <c r="AC288" s="58"/>
      <c r="AD288" s="30"/>
      <c r="AE288" s="30"/>
      <c r="AF288" s="30"/>
      <c r="AG288" s="31"/>
      <c r="AH288" s="29"/>
      <c r="AI288" s="30"/>
      <c r="AJ288" s="30"/>
      <c r="AK288" s="30"/>
      <c r="AL288" s="31"/>
      <c r="AM288" s="60">
        <f t="shared" si="135"/>
        <v>1078.1</v>
      </c>
      <c r="AN288" s="30"/>
      <c r="AO288" s="30"/>
      <c r="AP288" s="30">
        <f>AP289</f>
        <v>1078.1</v>
      </c>
      <c r="AQ288" s="32"/>
      <c r="AR288" s="60">
        <f t="shared" si="136"/>
        <v>1078.1</v>
      </c>
      <c r="AS288" s="61">
        <f t="shared" si="137"/>
        <v>0</v>
      </c>
      <c r="AT288" s="61">
        <f t="shared" si="138"/>
        <v>0</v>
      </c>
      <c r="AU288" s="61">
        <f t="shared" si="139"/>
        <v>1078.1</v>
      </c>
      <c r="AV288" s="62">
        <f t="shared" si="140"/>
        <v>0</v>
      </c>
      <c r="AW288" s="301">
        <f>AW289</f>
        <v>1069.2</v>
      </c>
      <c r="AX288" s="51">
        <f t="shared" si="133"/>
        <v>99.17447361098229</v>
      </c>
    </row>
    <row r="289" spans="1:50" ht="108.75" customHeight="1">
      <c r="A289" s="73" t="s">
        <v>367</v>
      </c>
      <c r="B289" s="27">
        <v>992</v>
      </c>
      <c r="C289" s="107" t="s">
        <v>112</v>
      </c>
      <c r="D289" s="107" t="s">
        <v>146</v>
      </c>
      <c r="E289" s="107" t="s">
        <v>364</v>
      </c>
      <c r="F289" s="296"/>
      <c r="G289" s="29"/>
      <c r="H289" s="30"/>
      <c r="I289" s="30"/>
      <c r="J289" s="32"/>
      <c r="K289" s="75"/>
      <c r="L289" s="30"/>
      <c r="M289" s="30"/>
      <c r="N289" s="31"/>
      <c r="O289" s="29"/>
      <c r="P289" s="30"/>
      <c r="Q289" s="30"/>
      <c r="R289" s="32"/>
      <c r="S289" s="66"/>
      <c r="T289" s="30"/>
      <c r="U289" s="30"/>
      <c r="V289" s="30"/>
      <c r="W289" s="34"/>
      <c r="X289" s="76"/>
      <c r="Y289" s="8"/>
      <c r="Z289" s="8"/>
      <c r="AA289" s="8"/>
      <c r="AB289" s="77"/>
      <c r="AC289" s="58"/>
      <c r="AD289" s="30"/>
      <c r="AE289" s="30"/>
      <c r="AF289" s="30"/>
      <c r="AG289" s="31"/>
      <c r="AH289" s="29"/>
      <c r="AI289" s="30"/>
      <c r="AJ289" s="30"/>
      <c r="AK289" s="30"/>
      <c r="AL289" s="31"/>
      <c r="AM289" s="60">
        <f t="shared" si="135"/>
        <v>1078.1</v>
      </c>
      <c r="AN289" s="30"/>
      <c r="AO289" s="30"/>
      <c r="AP289" s="30">
        <f>AP290</f>
        <v>1078.1</v>
      </c>
      <c r="AQ289" s="32"/>
      <c r="AR289" s="60">
        <f t="shared" si="136"/>
        <v>1078.1</v>
      </c>
      <c r="AS289" s="61">
        <f t="shared" si="137"/>
        <v>0</v>
      </c>
      <c r="AT289" s="61">
        <f t="shared" si="138"/>
        <v>0</v>
      </c>
      <c r="AU289" s="61">
        <f t="shared" si="139"/>
        <v>1078.1</v>
      </c>
      <c r="AV289" s="62">
        <f t="shared" si="140"/>
        <v>0</v>
      </c>
      <c r="AW289" s="301">
        <f>AW290</f>
        <v>1069.2</v>
      </c>
      <c r="AX289" s="51">
        <f t="shared" si="133"/>
        <v>99.17447361098229</v>
      </c>
    </row>
    <row r="290" spans="1:50" ht="15.75">
      <c r="A290" s="73" t="s">
        <v>332</v>
      </c>
      <c r="B290" s="27">
        <v>992</v>
      </c>
      <c r="C290" s="107" t="s">
        <v>112</v>
      </c>
      <c r="D290" s="107" t="s">
        <v>146</v>
      </c>
      <c r="E290" s="107" t="s">
        <v>364</v>
      </c>
      <c r="F290" s="296" t="s">
        <v>333</v>
      </c>
      <c r="G290" s="29"/>
      <c r="H290" s="30"/>
      <c r="I290" s="30"/>
      <c r="J290" s="32"/>
      <c r="K290" s="75"/>
      <c r="L290" s="30"/>
      <c r="M290" s="30"/>
      <c r="N290" s="31"/>
      <c r="O290" s="29"/>
      <c r="P290" s="30"/>
      <c r="Q290" s="30"/>
      <c r="R290" s="32"/>
      <c r="S290" s="66"/>
      <c r="T290" s="30"/>
      <c r="U290" s="30"/>
      <c r="V290" s="30"/>
      <c r="W290" s="34"/>
      <c r="X290" s="76"/>
      <c r="Y290" s="8"/>
      <c r="Z290" s="8"/>
      <c r="AA290" s="8"/>
      <c r="AB290" s="77"/>
      <c r="AC290" s="58"/>
      <c r="AD290" s="30"/>
      <c r="AE290" s="30"/>
      <c r="AF290" s="30"/>
      <c r="AG290" s="31"/>
      <c r="AH290" s="29"/>
      <c r="AI290" s="30"/>
      <c r="AJ290" s="30"/>
      <c r="AK290" s="30"/>
      <c r="AL290" s="31"/>
      <c r="AM290" s="60">
        <f t="shared" si="135"/>
        <v>1078.1</v>
      </c>
      <c r="AN290" s="30"/>
      <c r="AO290" s="30"/>
      <c r="AP290" s="30">
        <v>1078.1</v>
      </c>
      <c r="AQ290" s="32"/>
      <c r="AR290" s="60">
        <f t="shared" si="136"/>
        <v>1078.1</v>
      </c>
      <c r="AS290" s="61">
        <f t="shared" si="137"/>
        <v>0</v>
      </c>
      <c r="AT290" s="61">
        <f t="shared" si="138"/>
        <v>0</v>
      </c>
      <c r="AU290" s="61">
        <f t="shared" si="139"/>
        <v>1078.1</v>
      </c>
      <c r="AV290" s="62">
        <f t="shared" si="140"/>
        <v>0</v>
      </c>
      <c r="AW290" s="301">
        <f>прил1!AV264</f>
        <v>1069.2</v>
      </c>
      <c r="AX290" s="51">
        <f t="shared" si="133"/>
        <v>99.17447361098229</v>
      </c>
    </row>
    <row r="291" spans="1:50" ht="45.75">
      <c r="A291" s="73" t="s">
        <v>328</v>
      </c>
      <c r="B291" s="27">
        <v>992</v>
      </c>
      <c r="C291" s="74" t="s">
        <v>112</v>
      </c>
      <c r="D291" s="74" t="s">
        <v>146</v>
      </c>
      <c r="E291" s="74" t="s">
        <v>329</v>
      </c>
      <c r="F291" s="282"/>
      <c r="G291" s="29">
        <f t="shared" si="125"/>
        <v>2772.2</v>
      </c>
      <c r="H291" s="30">
        <f>H292</f>
        <v>70</v>
      </c>
      <c r="I291" s="30"/>
      <c r="J291" s="32">
        <f>J292</f>
        <v>2702.2</v>
      </c>
      <c r="K291" s="75">
        <f t="shared" si="132"/>
        <v>1700</v>
      </c>
      <c r="L291" s="30">
        <f>L298</f>
        <v>1700</v>
      </c>
      <c r="M291" s="30"/>
      <c r="N291" s="31"/>
      <c r="O291" s="29">
        <f t="shared" si="130"/>
        <v>4472.2</v>
      </c>
      <c r="P291" s="30">
        <f>H291+L291</f>
        <v>1770</v>
      </c>
      <c r="Q291" s="30">
        <f t="shared" si="128"/>
        <v>0</v>
      </c>
      <c r="R291" s="32">
        <f t="shared" si="128"/>
        <v>2702.2</v>
      </c>
      <c r="S291" s="66">
        <f t="shared" si="131"/>
        <v>-931.192</v>
      </c>
      <c r="T291" s="30">
        <f>T298</f>
        <v>-931.192</v>
      </c>
      <c r="U291" s="30"/>
      <c r="V291" s="30"/>
      <c r="W291" s="34"/>
      <c r="X291" s="76">
        <f t="shared" si="118"/>
        <v>3541.008</v>
      </c>
      <c r="Y291" s="8">
        <f t="shared" si="120"/>
        <v>838.808</v>
      </c>
      <c r="Z291" s="8">
        <f t="shared" si="121"/>
        <v>0</v>
      </c>
      <c r="AA291" s="8">
        <f t="shared" si="122"/>
        <v>2702.2</v>
      </c>
      <c r="AB291" s="77"/>
      <c r="AC291" s="58">
        <f t="shared" si="141"/>
        <v>0</v>
      </c>
      <c r="AD291" s="30"/>
      <c r="AE291" s="30"/>
      <c r="AF291" s="30"/>
      <c r="AG291" s="31"/>
      <c r="AH291" s="29">
        <f t="shared" si="142"/>
        <v>3541.008</v>
      </c>
      <c r="AI291" s="30">
        <f t="shared" si="143"/>
        <v>838.808</v>
      </c>
      <c r="AJ291" s="30">
        <f t="shared" si="143"/>
        <v>0</v>
      </c>
      <c r="AK291" s="30">
        <f t="shared" si="143"/>
        <v>2702.2</v>
      </c>
      <c r="AL291" s="31">
        <f t="shared" si="134"/>
        <v>0</v>
      </c>
      <c r="AM291" s="60">
        <f t="shared" si="135"/>
        <v>0</v>
      </c>
      <c r="AN291" s="30"/>
      <c r="AO291" s="30"/>
      <c r="AP291" s="30">
        <f>AP292</f>
        <v>0</v>
      </c>
      <c r="AQ291" s="32"/>
      <c r="AR291" s="60">
        <f t="shared" si="136"/>
        <v>3541.008</v>
      </c>
      <c r="AS291" s="61">
        <f t="shared" si="137"/>
        <v>838.808</v>
      </c>
      <c r="AT291" s="61">
        <f t="shared" si="138"/>
        <v>0</v>
      </c>
      <c r="AU291" s="61">
        <f t="shared" si="139"/>
        <v>2702.2</v>
      </c>
      <c r="AV291" s="62">
        <f t="shared" si="140"/>
        <v>0</v>
      </c>
      <c r="AW291" s="301">
        <f>AW292+AW298</f>
        <v>3537</v>
      </c>
      <c r="AX291" s="51">
        <f t="shared" si="133"/>
        <v>99.88681189085142</v>
      </c>
    </row>
    <row r="292" spans="1:50" ht="30.75">
      <c r="A292" s="73" t="s">
        <v>330</v>
      </c>
      <c r="B292" s="27">
        <v>992</v>
      </c>
      <c r="C292" s="74" t="s">
        <v>112</v>
      </c>
      <c r="D292" s="74" t="s">
        <v>146</v>
      </c>
      <c r="E292" s="74" t="s">
        <v>331</v>
      </c>
      <c r="F292" s="282"/>
      <c r="G292" s="29">
        <f t="shared" si="125"/>
        <v>2772.2</v>
      </c>
      <c r="H292" s="30">
        <f>H293</f>
        <v>70</v>
      </c>
      <c r="I292" s="30"/>
      <c r="J292" s="32">
        <f>J293</f>
        <v>2702.2</v>
      </c>
      <c r="K292" s="75">
        <f t="shared" si="132"/>
        <v>0</v>
      </c>
      <c r="L292" s="30"/>
      <c r="M292" s="30"/>
      <c r="N292" s="31"/>
      <c r="O292" s="29">
        <f t="shared" si="130"/>
        <v>2772.2</v>
      </c>
      <c r="P292" s="30">
        <f>H292+L292</f>
        <v>70</v>
      </c>
      <c r="Q292" s="30">
        <f aca="true" t="shared" si="144" ref="Q292:R295">I292+M292</f>
        <v>0</v>
      </c>
      <c r="R292" s="32">
        <f t="shared" si="144"/>
        <v>2702.2</v>
      </c>
      <c r="S292" s="66">
        <f t="shared" si="131"/>
        <v>0</v>
      </c>
      <c r="T292" s="30"/>
      <c r="U292" s="30"/>
      <c r="V292" s="30"/>
      <c r="W292" s="34"/>
      <c r="X292" s="76">
        <f t="shared" si="118"/>
        <v>2772.2</v>
      </c>
      <c r="Y292" s="8">
        <f t="shared" si="120"/>
        <v>70</v>
      </c>
      <c r="Z292" s="8">
        <f t="shared" si="121"/>
        <v>0</v>
      </c>
      <c r="AA292" s="8">
        <f t="shared" si="122"/>
        <v>2702.2</v>
      </c>
      <c r="AB292" s="77"/>
      <c r="AC292" s="58">
        <f t="shared" si="141"/>
        <v>0</v>
      </c>
      <c r="AD292" s="30"/>
      <c r="AE292" s="30"/>
      <c r="AF292" s="30"/>
      <c r="AG292" s="31"/>
      <c r="AH292" s="29">
        <f t="shared" si="142"/>
        <v>2772.2</v>
      </c>
      <c r="AI292" s="30">
        <f t="shared" si="143"/>
        <v>70</v>
      </c>
      <c r="AJ292" s="30">
        <f t="shared" si="143"/>
        <v>0</v>
      </c>
      <c r="AK292" s="30">
        <f t="shared" si="143"/>
        <v>2702.2</v>
      </c>
      <c r="AL292" s="31">
        <f t="shared" si="134"/>
        <v>0</v>
      </c>
      <c r="AM292" s="60">
        <f t="shared" si="135"/>
        <v>0</v>
      </c>
      <c r="AN292" s="30"/>
      <c r="AO292" s="30"/>
      <c r="AP292" s="30">
        <f>AP293</f>
        <v>0</v>
      </c>
      <c r="AQ292" s="32"/>
      <c r="AR292" s="60">
        <f t="shared" si="136"/>
        <v>2772.2</v>
      </c>
      <c r="AS292" s="61">
        <f t="shared" si="137"/>
        <v>70</v>
      </c>
      <c r="AT292" s="61">
        <f t="shared" si="138"/>
        <v>0</v>
      </c>
      <c r="AU292" s="61">
        <f t="shared" si="139"/>
        <v>2702.2</v>
      </c>
      <c r="AV292" s="62">
        <f t="shared" si="140"/>
        <v>0</v>
      </c>
      <c r="AW292" s="301">
        <f>AW293</f>
        <v>2702.2</v>
      </c>
      <c r="AX292" s="51">
        <f t="shared" si="133"/>
        <v>97.47492965875479</v>
      </c>
    </row>
    <row r="293" spans="1:50" ht="15" customHeight="1">
      <c r="A293" s="73" t="s">
        <v>332</v>
      </c>
      <c r="B293" s="27">
        <v>992</v>
      </c>
      <c r="C293" s="74" t="s">
        <v>112</v>
      </c>
      <c r="D293" s="74" t="s">
        <v>146</v>
      </c>
      <c r="E293" s="74" t="s">
        <v>331</v>
      </c>
      <c r="F293" s="282" t="s">
        <v>333</v>
      </c>
      <c r="G293" s="29">
        <f t="shared" si="125"/>
        <v>2772.2</v>
      </c>
      <c r="H293" s="30">
        <f>70</f>
        <v>70</v>
      </c>
      <c r="I293" s="30"/>
      <c r="J293" s="32">
        <v>2702.2</v>
      </c>
      <c r="K293" s="75">
        <f t="shared" si="132"/>
        <v>0</v>
      </c>
      <c r="L293" s="30"/>
      <c r="M293" s="30"/>
      <c r="N293" s="31"/>
      <c r="O293" s="29">
        <f t="shared" si="130"/>
        <v>2772.2</v>
      </c>
      <c r="P293" s="30">
        <f>H293+L293</f>
        <v>70</v>
      </c>
      <c r="Q293" s="30">
        <f t="shared" si="144"/>
        <v>0</v>
      </c>
      <c r="R293" s="32">
        <f t="shared" si="144"/>
        <v>2702.2</v>
      </c>
      <c r="S293" s="66">
        <f t="shared" si="131"/>
        <v>0</v>
      </c>
      <c r="T293" s="30"/>
      <c r="U293" s="30"/>
      <c r="V293" s="30"/>
      <c r="W293" s="34"/>
      <c r="X293" s="76">
        <f t="shared" si="118"/>
        <v>2772.2</v>
      </c>
      <c r="Y293" s="8">
        <f t="shared" si="120"/>
        <v>70</v>
      </c>
      <c r="Z293" s="8">
        <f t="shared" si="121"/>
        <v>0</v>
      </c>
      <c r="AA293" s="8">
        <f t="shared" si="122"/>
        <v>2702.2</v>
      </c>
      <c r="AB293" s="77"/>
      <c r="AC293" s="58">
        <f t="shared" si="141"/>
        <v>0</v>
      </c>
      <c r="AD293" s="30"/>
      <c r="AE293" s="30"/>
      <c r="AF293" s="30"/>
      <c r="AG293" s="31"/>
      <c r="AH293" s="29">
        <f t="shared" si="142"/>
        <v>2772.2</v>
      </c>
      <c r="AI293" s="30">
        <f t="shared" si="143"/>
        <v>70</v>
      </c>
      <c r="AJ293" s="30">
        <f t="shared" si="143"/>
        <v>0</v>
      </c>
      <c r="AK293" s="30">
        <f t="shared" si="143"/>
        <v>2702.2</v>
      </c>
      <c r="AL293" s="31">
        <f t="shared" si="134"/>
        <v>0</v>
      </c>
      <c r="AM293" s="60">
        <f t="shared" si="135"/>
        <v>0</v>
      </c>
      <c r="AN293" s="30"/>
      <c r="AO293" s="30"/>
      <c r="AP293" s="30">
        <f>AP294+AP296</f>
        <v>0</v>
      </c>
      <c r="AQ293" s="32"/>
      <c r="AR293" s="60">
        <f t="shared" si="136"/>
        <v>2772.2</v>
      </c>
      <c r="AS293" s="61">
        <f t="shared" si="137"/>
        <v>70</v>
      </c>
      <c r="AT293" s="61">
        <f t="shared" si="138"/>
        <v>0</v>
      </c>
      <c r="AU293" s="61">
        <f t="shared" si="139"/>
        <v>2702.2</v>
      </c>
      <c r="AV293" s="62">
        <f t="shared" si="140"/>
        <v>0</v>
      </c>
      <c r="AW293" s="301">
        <f>AW296</f>
        <v>2702.2</v>
      </c>
      <c r="AX293" s="51">
        <f t="shared" si="133"/>
        <v>97.47492965875479</v>
      </c>
    </row>
    <row r="294" spans="1:50" ht="27.75" customHeight="1" hidden="1">
      <c r="A294" s="73" t="s">
        <v>334</v>
      </c>
      <c r="B294" s="27">
        <v>992</v>
      </c>
      <c r="C294" s="74" t="s">
        <v>112</v>
      </c>
      <c r="D294" s="74" t="s">
        <v>146</v>
      </c>
      <c r="E294" s="74" t="s">
        <v>335</v>
      </c>
      <c r="F294" s="282"/>
      <c r="G294" s="29">
        <f t="shared" si="125"/>
        <v>2702.2</v>
      </c>
      <c r="H294" s="30"/>
      <c r="I294" s="30"/>
      <c r="J294" s="32">
        <f>J295</f>
        <v>2702.2</v>
      </c>
      <c r="K294" s="75">
        <f t="shared" si="132"/>
        <v>0</v>
      </c>
      <c r="L294" s="30"/>
      <c r="M294" s="30"/>
      <c r="N294" s="31"/>
      <c r="O294" s="29">
        <f t="shared" si="130"/>
        <v>2702.2</v>
      </c>
      <c r="P294" s="30">
        <f>H294+L294</f>
        <v>0</v>
      </c>
      <c r="Q294" s="30">
        <f t="shared" si="144"/>
        <v>0</v>
      </c>
      <c r="R294" s="32">
        <f t="shared" si="144"/>
        <v>2702.2</v>
      </c>
      <c r="S294" s="66">
        <f t="shared" si="131"/>
        <v>0</v>
      </c>
      <c r="T294" s="30"/>
      <c r="U294" s="30"/>
      <c r="V294" s="30"/>
      <c r="W294" s="34"/>
      <c r="X294" s="76">
        <f t="shared" si="118"/>
        <v>2702.2</v>
      </c>
      <c r="Y294" s="8">
        <f t="shared" si="120"/>
        <v>0</v>
      </c>
      <c r="Z294" s="8">
        <f t="shared" si="121"/>
        <v>0</v>
      </c>
      <c r="AA294" s="8">
        <f t="shared" si="122"/>
        <v>2702.2</v>
      </c>
      <c r="AB294" s="77"/>
      <c r="AC294" s="58">
        <f t="shared" si="141"/>
        <v>0</v>
      </c>
      <c r="AD294" s="30"/>
      <c r="AE294" s="30"/>
      <c r="AF294" s="30"/>
      <c r="AG294" s="31"/>
      <c r="AH294" s="29">
        <f t="shared" si="142"/>
        <v>2702.2</v>
      </c>
      <c r="AI294" s="30">
        <f t="shared" si="143"/>
        <v>0</v>
      </c>
      <c r="AJ294" s="30">
        <f t="shared" si="143"/>
        <v>0</v>
      </c>
      <c r="AK294" s="30">
        <f t="shared" si="143"/>
        <v>2702.2</v>
      </c>
      <c r="AL294" s="31">
        <f t="shared" si="134"/>
        <v>0</v>
      </c>
      <c r="AM294" s="60">
        <f t="shared" si="135"/>
        <v>-2702.2</v>
      </c>
      <c r="AN294" s="30"/>
      <c r="AO294" s="30"/>
      <c r="AP294" s="30">
        <f>AP295</f>
        <v>-2702.2</v>
      </c>
      <c r="AQ294" s="32"/>
      <c r="AR294" s="60">
        <f t="shared" si="136"/>
        <v>0</v>
      </c>
      <c r="AS294" s="61">
        <f t="shared" si="137"/>
        <v>0</v>
      </c>
      <c r="AT294" s="61">
        <f t="shared" si="138"/>
        <v>0</v>
      </c>
      <c r="AU294" s="61">
        <f t="shared" si="139"/>
        <v>0</v>
      </c>
      <c r="AV294" s="62">
        <f t="shared" si="140"/>
        <v>0</v>
      </c>
      <c r="AW294" s="51"/>
      <c r="AX294" s="51" t="e">
        <f t="shared" si="133"/>
        <v>#DIV/0!</v>
      </c>
    </row>
    <row r="295" spans="1:50" ht="15.75" hidden="1">
      <c r="A295" s="73" t="s">
        <v>332</v>
      </c>
      <c r="B295" s="27">
        <v>992</v>
      </c>
      <c r="C295" s="74" t="s">
        <v>112</v>
      </c>
      <c r="D295" s="74" t="s">
        <v>146</v>
      </c>
      <c r="E295" s="74" t="s">
        <v>335</v>
      </c>
      <c r="F295" s="282" t="s">
        <v>333</v>
      </c>
      <c r="G295" s="29">
        <f t="shared" si="125"/>
        <v>2702.2</v>
      </c>
      <c r="H295" s="30"/>
      <c r="I295" s="30"/>
      <c r="J295" s="32">
        <v>2702.2</v>
      </c>
      <c r="K295" s="75">
        <f t="shared" si="132"/>
        <v>0</v>
      </c>
      <c r="L295" s="30"/>
      <c r="M295" s="30"/>
      <c r="N295" s="31"/>
      <c r="O295" s="29">
        <f t="shared" si="130"/>
        <v>2702.2</v>
      </c>
      <c r="P295" s="30">
        <f>H295+L295</f>
        <v>0</v>
      </c>
      <c r="Q295" s="30">
        <f t="shared" si="144"/>
        <v>0</v>
      </c>
      <c r="R295" s="32">
        <f t="shared" si="144"/>
        <v>2702.2</v>
      </c>
      <c r="S295" s="66">
        <f t="shared" si="131"/>
        <v>0</v>
      </c>
      <c r="T295" s="30"/>
      <c r="U295" s="30"/>
      <c r="V295" s="30"/>
      <c r="W295" s="34"/>
      <c r="X295" s="76">
        <f t="shared" si="118"/>
        <v>2702.2</v>
      </c>
      <c r="Y295" s="8">
        <f t="shared" si="120"/>
        <v>0</v>
      </c>
      <c r="Z295" s="8">
        <f t="shared" si="121"/>
        <v>0</v>
      </c>
      <c r="AA295" s="8">
        <f t="shared" si="122"/>
        <v>2702.2</v>
      </c>
      <c r="AB295" s="77"/>
      <c r="AC295" s="58">
        <f t="shared" si="141"/>
        <v>0</v>
      </c>
      <c r="AD295" s="30"/>
      <c r="AE295" s="30"/>
      <c r="AF295" s="30"/>
      <c r="AG295" s="31"/>
      <c r="AH295" s="29">
        <f t="shared" si="142"/>
        <v>2702.2</v>
      </c>
      <c r="AI295" s="30">
        <f t="shared" si="143"/>
        <v>0</v>
      </c>
      <c r="AJ295" s="30">
        <f t="shared" si="143"/>
        <v>0</v>
      </c>
      <c r="AK295" s="30">
        <f t="shared" si="143"/>
        <v>2702.2</v>
      </c>
      <c r="AL295" s="31">
        <f t="shared" si="134"/>
        <v>0</v>
      </c>
      <c r="AM295" s="60">
        <f t="shared" si="135"/>
        <v>-2702.2</v>
      </c>
      <c r="AN295" s="30"/>
      <c r="AO295" s="30"/>
      <c r="AP295" s="30">
        <v>-2702.2</v>
      </c>
      <c r="AQ295" s="32"/>
      <c r="AR295" s="60">
        <f t="shared" si="136"/>
        <v>0</v>
      </c>
      <c r="AS295" s="61">
        <f t="shared" si="137"/>
        <v>0</v>
      </c>
      <c r="AT295" s="61">
        <f t="shared" si="138"/>
        <v>0</v>
      </c>
      <c r="AU295" s="61">
        <f t="shared" si="139"/>
        <v>0</v>
      </c>
      <c r="AV295" s="62">
        <f t="shared" si="140"/>
        <v>0</v>
      </c>
      <c r="AW295" s="51"/>
      <c r="AX295" s="51" t="e">
        <f t="shared" si="133"/>
        <v>#DIV/0!</v>
      </c>
    </row>
    <row r="296" spans="1:50" ht="45.75">
      <c r="A296" s="73" t="s">
        <v>334</v>
      </c>
      <c r="B296" s="27">
        <v>992</v>
      </c>
      <c r="C296" s="74" t="s">
        <v>112</v>
      </c>
      <c r="D296" s="74" t="s">
        <v>146</v>
      </c>
      <c r="E296" s="74" t="s">
        <v>371</v>
      </c>
      <c r="F296" s="282"/>
      <c r="G296" s="29"/>
      <c r="H296" s="30"/>
      <c r="I296" s="30"/>
      <c r="J296" s="32"/>
      <c r="K296" s="75"/>
      <c r="L296" s="30"/>
      <c r="M296" s="30"/>
      <c r="N296" s="31"/>
      <c r="O296" s="29"/>
      <c r="P296" s="30"/>
      <c r="Q296" s="30"/>
      <c r="R296" s="32"/>
      <c r="S296" s="66"/>
      <c r="T296" s="30"/>
      <c r="U296" s="30"/>
      <c r="V296" s="30"/>
      <c r="W296" s="34"/>
      <c r="X296" s="76"/>
      <c r="Y296" s="8"/>
      <c r="Z296" s="8"/>
      <c r="AA296" s="8"/>
      <c r="AB296" s="77"/>
      <c r="AC296" s="58"/>
      <c r="AD296" s="30"/>
      <c r="AE296" s="30"/>
      <c r="AF296" s="30"/>
      <c r="AG296" s="31"/>
      <c r="AH296" s="29"/>
      <c r="AI296" s="30"/>
      <c r="AJ296" s="30"/>
      <c r="AK296" s="30"/>
      <c r="AL296" s="31"/>
      <c r="AM296" s="60"/>
      <c r="AN296" s="30"/>
      <c r="AO296" s="30"/>
      <c r="AP296" s="30">
        <f>AP297</f>
        <v>2702.2</v>
      </c>
      <c r="AQ296" s="32"/>
      <c r="AR296" s="60">
        <f t="shared" si="136"/>
        <v>2702.2</v>
      </c>
      <c r="AS296" s="61">
        <f t="shared" si="137"/>
        <v>0</v>
      </c>
      <c r="AT296" s="61">
        <f t="shared" si="138"/>
        <v>0</v>
      </c>
      <c r="AU296" s="61">
        <f t="shared" si="139"/>
        <v>2702.2</v>
      </c>
      <c r="AV296" s="62">
        <f t="shared" si="140"/>
        <v>0</v>
      </c>
      <c r="AW296" s="301">
        <f>AW297</f>
        <v>2702.2</v>
      </c>
      <c r="AX296" s="51">
        <f t="shared" si="133"/>
        <v>100</v>
      </c>
    </row>
    <row r="297" spans="1:50" ht="15.75">
      <c r="A297" s="73" t="s">
        <v>332</v>
      </c>
      <c r="B297" s="27">
        <v>992</v>
      </c>
      <c r="C297" s="74" t="s">
        <v>112</v>
      </c>
      <c r="D297" s="74" t="s">
        <v>146</v>
      </c>
      <c r="E297" s="74" t="s">
        <v>371</v>
      </c>
      <c r="F297" s="282" t="s">
        <v>333</v>
      </c>
      <c r="G297" s="29"/>
      <c r="H297" s="30"/>
      <c r="I297" s="30"/>
      <c r="J297" s="32"/>
      <c r="K297" s="75"/>
      <c r="L297" s="30"/>
      <c r="M297" s="30"/>
      <c r="N297" s="31"/>
      <c r="O297" s="29"/>
      <c r="P297" s="30"/>
      <c r="Q297" s="30"/>
      <c r="R297" s="32"/>
      <c r="S297" s="66"/>
      <c r="T297" s="30"/>
      <c r="U297" s="30"/>
      <c r="V297" s="30"/>
      <c r="W297" s="34"/>
      <c r="X297" s="76"/>
      <c r="Y297" s="8"/>
      <c r="Z297" s="8"/>
      <c r="AA297" s="8"/>
      <c r="AB297" s="77"/>
      <c r="AC297" s="58"/>
      <c r="AD297" s="30"/>
      <c r="AE297" s="30"/>
      <c r="AF297" s="30"/>
      <c r="AG297" s="31"/>
      <c r="AH297" s="29"/>
      <c r="AI297" s="30"/>
      <c r="AJ297" s="30"/>
      <c r="AK297" s="30"/>
      <c r="AL297" s="31"/>
      <c r="AM297" s="60"/>
      <c r="AN297" s="30"/>
      <c r="AO297" s="30"/>
      <c r="AP297" s="30">
        <v>2702.2</v>
      </c>
      <c r="AQ297" s="32"/>
      <c r="AR297" s="60">
        <f t="shared" si="136"/>
        <v>2702.2</v>
      </c>
      <c r="AS297" s="61">
        <f t="shared" si="137"/>
        <v>0</v>
      </c>
      <c r="AT297" s="61">
        <f t="shared" si="138"/>
        <v>0</v>
      </c>
      <c r="AU297" s="61">
        <f t="shared" si="139"/>
        <v>2702.2</v>
      </c>
      <c r="AV297" s="62">
        <f t="shared" si="140"/>
        <v>0</v>
      </c>
      <c r="AW297" s="301">
        <f>прил1!AV271</f>
        <v>2702.2</v>
      </c>
      <c r="AX297" s="51">
        <f t="shared" si="133"/>
        <v>100</v>
      </c>
    </row>
    <row r="298" spans="1:50" ht="30.75">
      <c r="A298" s="73" t="s">
        <v>336</v>
      </c>
      <c r="B298" s="27">
        <v>992</v>
      </c>
      <c r="C298" s="74" t="s">
        <v>112</v>
      </c>
      <c r="D298" s="74" t="s">
        <v>146</v>
      </c>
      <c r="E298" s="74" t="s">
        <v>337</v>
      </c>
      <c r="F298" s="282"/>
      <c r="G298" s="29">
        <f t="shared" si="125"/>
        <v>70</v>
      </c>
      <c r="H298" s="30">
        <f>H299</f>
        <v>70</v>
      </c>
      <c r="I298" s="30"/>
      <c r="J298" s="32"/>
      <c r="K298" s="75">
        <f t="shared" si="132"/>
        <v>1700</v>
      </c>
      <c r="L298" s="30">
        <f>L299</f>
        <v>1700</v>
      </c>
      <c r="M298" s="30"/>
      <c r="N298" s="31"/>
      <c r="O298" s="29">
        <f t="shared" si="130"/>
        <v>1770</v>
      </c>
      <c r="P298" s="30">
        <f aca="true" t="shared" si="145" ref="P298:P306">H298+L298</f>
        <v>1770</v>
      </c>
      <c r="Q298" s="30">
        <f aca="true" t="shared" si="146" ref="Q298:Q306">I298+M298</f>
        <v>0</v>
      </c>
      <c r="R298" s="32">
        <f aca="true" t="shared" si="147" ref="R298:R306">J298+N298</f>
        <v>0</v>
      </c>
      <c r="S298" s="66">
        <f t="shared" si="131"/>
        <v>-931.192</v>
      </c>
      <c r="T298" s="30">
        <f>T299</f>
        <v>-931.192</v>
      </c>
      <c r="U298" s="30"/>
      <c r="V298" s="30"/>
      <c r="W298" s="34"/>
      <c r="X298" s="76">
        <f t="shared" si="118"/>
        <v>838.808</v>
      </c>
      <c r="Y298" s="8">
        <f t="shared" si="120"/>
        <v>838.808</v>
      </c>
      <c r="Z298" s="8">
        <f t="shared" si="121"/>
        <v>0</v>
      </c>
      <c r="AA298" s="8">
        <f t="shared" si="122"/>
        <v>0</v>
      </c>
      <c r="AB298" s="35"/>
      <c r="AC298" s="58">
        <f t="shared" si="141"/>
        <v>0</v>
      </c>
      <c r="AD298" s="30"/>
      <c r="AE298" s="30"/>
      <c r="AF298" s="30"/>
      <c r="AG298" s="31"/>
      <c r="AH298" s="29">
        <f t="shared" si="142"/>
        <v>838.808</v>
      </c>
      <c r="AI298" s="30">
        <f t="shared" si="143"/>
        <v>838.808</v>
      </c>
      <c r="AJ298" s="30">
        <f t="shared" si="143"/>
        <v>0</v>
      </c>
      <c r="AK298" s="30">
        <f t="shared" si="143"/>
        <v>0</v>
      </c>
      <c r="AL298" s="31">
        <f t="shared" si="134"/>
        <v>0</v>
      </c>
      <c r="AM298" s="60">
        <f t="shared" si="135"/>
        <v>0</v>
      </c>
      <c r="AN298" s="30"/>
      <c r="AO298" s="30"/>
      <c r="AP298" s="30"/>
      <c r="AQ298" s="32"/>
      <c r="AR298" s="60">
        <f t="shared" si="136"/>
        <v>838.808</v>
      </c>
      <c r="AS298" s="61">
        <f t="shared" si="137"/>
        <v>838.808</v>
      </c>
      <c r="AT298" s="61">
        <f t="shared" si="138"/>
        <v>0</v>
      </c>
      <c r="AU298" s="61">
        <f t="shared" si="139"/>
        <v>0</v>
      </c>
      <c r="AV298" s="62">
        <f t="shared" si="140"/>
        <v>0</v>
      </c>
      <c r="AW298" s="301">
        <f>AW299</f>
        <v>834.8</v>
      </c>
      <c r="AX298" s="51">
        <f t="shared" si="133"/>
        <v>99.52217909223565</v>
      </c>
    </row>
    <row r="299" spans="1:50" ht="15.75">
      <c r="A299" s="73" t="s">
        <v>332</v>
      </c>
      <c r="B299" s="27">
        <v>992</v>
      </c>
      <c r="C299" s="74" t="s">
        <v>112</v>
      </c>
      <c r="D299" s="74" t="s">
        <v>146</v>
      </c>
      <c r="E299" s="74" t="s">
        <v>337</v>
      </c>
      <c r="F299" s="282" t="s">
        <v>333</v>
      </c>
      <c r="G299" s="29">
        <f t="shared" si="125"/>
        <v>70</v>
      </c>
      <c r="H299" s="30">
        <v>70</v>
      </c>
      <c r="I299" s="30"/>
      <c r="J299" s="32"/>
      <c r="K299" s="75">
        <f t="shared" si="132"/>
        <v>1700</v>
      </c>
      <c r="L299" s="30">
        <v>1700</v>
      </c>
      <c r="M299" s="30"/>
      <c r="N299" s="31"/>
      <c r="O299" s="29">
        <f t="shared" si="130"/>
        <v>1770</v>
      </c>
      <c r="P299" s="30">
        <f t="shared" si="145"/>
        <v>1770</v>
      </c>
      <c r="Q299" s="30">
        <f t="shared" si="146"/>
        <v>0</v>
      </c>
      <c r="R299" s="32">
        <f t="shared" si="147"/>
        <v>0</v>
      </c>
      <c r="S299" s="66">
        <f t="shared" si="131"/>
        <v>-931.192</v>
      </c>
      <c r="T299" s="30">
        <f>прил1!S273</f>
        <v>-931.192</v>
      </c>
      <c r="U299" s="30"/>
      <c r="V299" s="30"/>
      <c r="W299" s="34"/>
      <c r="X299" s="76">
        <f t="shared" si="118"/>
        <v>838.808</v>
      </c>
      <c r="Y299" s="8">
        <f t="shared" si="120"/>
        <v>838.808</v>
      </c>
      <c r="Z299" s="8">
        <f t="shared" si="121"/>
        <v>0</v>
      </c>
      <c r="AA299" s="8">
        <f t="shared" si="122"/>
        <v>0</v>
      </c>
      <c r="AB299" s="35"/>
      <c r="AC299" s="58">
        <f t="shared" si="141"/>
        <v>0</v>
      </c>
      <c r="AD299" s="30"/>
      <c r="AE299" s="30"/>
      <c r="AF299" s="30"/>
      <c r="AG299" s="31"/>
      <c r="AH299" s="29">
        <f t="shared" si="142"/>
        <v>838.808</v>
      </c>
      <c r="AI299" s="30">
        <f t="shared" si="143"/>
        <v>838.808</v>
      </c>
      <c r="AJ299" s="30">
        <f t="shared" si="143"/>
        <v>0</v>
      </c>
      <c r="AK299" s="30">
        <f t="shared" si="143"/>
        <v>0</v>
      </c>
      <c r="AL299" s="31">
        <f t="shared" si="134"/>
        <v>0</v>
      </c>
      <c r="AM299" s="60">
        <f t="shared" si="135"/>
        <v>0</v>
      </c>
      <c r="AN299" s="30"/>
      <c r="AO299" s="30"/>
      <c r="AP299" s="30"/>
      <c r="AQ299" s="32"/>
      <c r="AR299" s="60">
        <f t="shared" si="136"/>
        <v>838.808</v>
      </c>
      <c r="AS299" s="61">
        <f t="shared" si="137"/>
        <v>838.808</v>
      </c>
      <c r="AT299" s="61">
        <f t="shared" si="138"/>
        <v>0</v>
      </c>
      <c r="AU299" s="61">
        <f t="shared" si="139"/>
        <v>0</v>
      </c>
      <c r="AV299" s="62">
        <f t="shared" si="140"/>
        <v>0</v>
      </c>
      <c r="AW299" s="301">
        <f>прил1!AV273</f>
        <v>834.8</v>
      </c>
      <c r="AX299" s="51">
        <f t="shared" si="133"/>
        <v>99.52217909223565</v>
      </c>
    </row>
    <row r="300" spans="1:50" ht="47.25">
      <c r="A300" s="70" t="s">
        <v>338</v>
      </c>
      <c r="B300" s="12">
        <v>992</v>
      </c>
      <c r="C300" s="71" t="s">
        <v>112</v>
      </c>
      <c r="D300" s="71" t="s">
        <v>144</v>
      </c>
      <c r="E300" s="71"/>
      <c r="F300" s="281"/>
      <c r="G300" s="58">
        <f t="shared" si="125"/>
        <v>962.2</v>
      </c>
      <c r="H300" s="63"/>
      <c r="I300" s="63"/>
      <c r="J300" s="65">
        <f>J301+J305+J310</f>
        <v>962.2</v>
      </c>
      <c r="K300" s="58">
        <f t="shared" si="132"/>
        <v>78.6</v>
      </c>
      <c r="L300" s="63"/>
      <c r="M300" s="63"/>
      <c r="N300" s="64">
        <f>N301+N304+N310</f>
        <v>78.6</v>
      </c>
      <c r="O300" s="58">
        <f t="shared" si="130"/>
        <v>1040.8</v>
      </c>
      <c r="P300" s="63">
        <f t="shared" si="145"/>
        <v>0</v>
      </c>
      <c r="Q300" s="63">
        <f t="shared" si="146"/>
        <v>0</v>
      </c>
      <c r="R300" s="65">
        <f t="shared" si="147"/>
        <v>1040.8</v>
      </c>
      <c r="S300" s="72">
        <f t="shared" si="131"/>
        <v>57</v>
      </c>
      <c r="T300" s="63"/>
      <c r="U300" s="63"/>
      <c r="V300" s="63">
        <f>V301+V305+V307</f>
        <v>57</v>
      </c>
      <c r="W300" s="67"/>
      <c r="X300" s="59">
        <f t="shared" si="118"/>
        <v>1097.8</v>
      </c>
      <c r="Y300" s="63">
        <f t="shared" si="120"/>
        <v>0</v>
      </c>
      <c r="Z300" s="63">
        <f t="shared" si="121"/>
        <v>0</v>
      </c>
      <c r="AA300" s="63">
        <f t="shared" si="122"/>
        <v>1097.8</v>
      </c>
      <c r="AB300" s="109"/>
      <c r="AC300" s="58">
        <f t="shared" si="141"/>
        <v>290</v>
      </c>
      <c r="AD300" s="63">
        <f>AD301+AD307+AD310</f>
        <v>0</v>
      </c>
      <c r="AE300" s="63">
        <f>AE301+AE307+AE310</f>
        <v>0</v>
      </c>
      <c r="AF300" s="63">
        <f>AF301+AF307+AF310</f>
        <v>290</v>
      </c>
      <c r="AG300" s="64">
        <f>AG301+AG307+AG310</f>
        <v>0</v>
      </c>
      <c r="AH300" s="58">
        <f t="shared" si="142"/>
        <v>1387.8</v>
      </c>
      <c r="AI300" s="63">
        <f t="shared" si="143"/>
        <v>0</v>
      </c>
      <c r="AJ300" s="63">
        <f t="shared" si="143"/>
        <v>0</v>
      </c>
      <c r="AK300" s="63">
        <f t="shared" si="143"/>
        <v>1387.8</v>
      </c>
      <c r="AL300" s="64">
        <f t="shared" si="134"/>
        <v>0</v>
      </c>
      <c r="AM300" s="60">
        <f t="shared" si="135"/>
        <v>0</v>
      </c>
      <c r="AN300" s="30"/>
      <c r="AO300" s="30"/>
      <c r="AP300" s="30"/>
      <c r="AQ300" s="32"/>
      <c r="AR300" s="60">
        <f t="shared" si="136"/>
        <v>1387.8</v>
      </c>
      <c r="AS300" s="68">
        <f t="shared" si="137"/>
        <v>0</v>
      </c>
      <c r="AT300" s="68">
        <f t="shared" si="138"/>
        <v>0</v>
      </c>
      <c r="AU300" s="68">
        <f t="shared" si="139"/>
        <v>1387.8</v>
      </c>
      <c r="AV300" s="69">
        <f t="shared" si="140"/>
        <v>0</v>
      </c>
      <c r="AW300" s="300">
        <f>AW301+AW307+AW309</f>
        <v>1387.6000000000001</v>
      </c>
      <c r="AX300" s="155">
        <f t="shared" si="133"/>
        <v>99.98558870154203</v>
      </c>
    </row>
    <row r="301" spans="1:50" ht="30.75">
      <c r="A301" s="73" t="s">
        <v>339</v>
      </c>
      <c r="B301" s="27">
        <v>992</v>
      </c>
      <c r="C301" s="74" t="s">
        <v>112</v>
      </c>
      <c r="D301" s="74" t="s">
        <v>144</v>
      </c>
      <c r="E301" s="74" t="s">
        <v>127</v>
      </c>
      <c r="F301" s="282"/>
      <c r="G301" s="29">
        <f t="shared" si="125"/>
        <v>681.6</v>
      </c>
      <c r="H301" s="30"/>
      <c r="I301" s="30"/>
      <c r="J301" s="32">
        <f>J302</f>
        <v>681.6</v>
      </c>
      <c r="K301" s="75">
        <f t="shared" si="132"/>
        <v>78.6</v>
      </c>
      <c r="L301" s="30"/>
      <c r="M301" s="30"/>
      <c r="N301" s="31">
        <f>N302</f>
        <v>78.6</v>
      </c>
      <c r="O301" s="29">
        <f t="shared" si="130"/>
        <v>760.2</v>
      </c>
      <c r="P301" s="30">
        <f t="shared" si="145"/>
        <v>0</v>
      </c>
      <c r="Q301" s="30">
        <f t="shared" si="146"/>
        <v>0</v>
      </c>
      <c r="R301" s="32">
        <f t="shared" si="147"/>
        <v>760.2</v>
      </c>
      <c r="S301" s="66">
        <f t="shared" si="131"/>
        <v>57</v>
      </c>
      <c r="T301" s="30"/>
      <c r="U301" s="30"/>
      <c r="V301" s="30">
        <f>V302</f>
        <v>57</v>
      </c>
      <c r="W301" s="34"/>
      <c r="X301" s="76">
        <f t="shared" si="118"/>
        <v>817.2</v>
      </c>
      <c r="Y301" s="8">
        <f t="shared" si="120"/>
        <v>0</v>
      </c>
      <c r="Z301" s="8">
        <f t="shared" si="121"/>
        <v>0</v>
      </c>
      <c r="AA301" s="8">
        <f t="shared" si="122"/>
        <v>817.2</v>
      </c>
      <c r="AB301" s="35"/>
      <c r="AC301" s="58">
        <f t="shared" si="141"/>
        <v>0</v>
      </c>
      <c r="AD301" s="30"/>
      <c r="AE301" s="30"/>
      <c r="AF301" s="30"/>
      <c r="AG301" s="31"/>
      <c r="AH301" s="29">
        <f t="shared" si="142"/>
        <v>817.2</v>
      </c>
      <c r="AI301" s="30">
        <f t="shared" si="143"/>
        <v>0</v>
      </c>
      <c r="AJ301" s="30">
        <f t="shared" si="143"/>
        <v>0</v>
      </c>
      <c r="AK301" s="30">
        <f t="shared" si="143"/>
        <v>817.2</v>
      </c>
      <c r="AL301" s="31">
        <f t="shared" si="134"/>
        <v>0</v>
      </c>
      <c r="AM301" s="60">
        <f t="shared" si="135"/>
        <v>0</v>
      </c>
      <c r="AN301" s="30"/>
      <c r="AO301" s="30"/>
      <c r="AP301" s="30"/>
      <c r="AQ301" s="32"/>
      <c r="AR301" s="60">
        <f t="shared" si="136"/>
        <v>817.2</v>
      </c>
      <c r="AS301" s="61">
        <f t="shared" si="137"/>
        <v>0</v>
      </c>
      <c r="AT301" s="61">
        <f t="shared" si="138"/>
        <v>0</v>
      </c>
      <c r="AU301" s="61">
        <f t="shared" si="139"/>
        <v>817.2</v>
      </c>
      <c r="AV301" s="62">
        <f t="shared" si="140"/>
        <v>0</v>
      </c>
      <c r="AW301" s="301">
        <f>AW302</f>
        <v>817.2</v>
      </c>
      <c r="AX301" s="51">
        <f t="shared" si="133"/>
        <v>100</v>
      </c>
    </row>
    <row r="302" spans="1:50" ht="54" customHeight="1">
      <c r="A302" s="73" t="s">
        <v>340</v>
      </c>
      <c r="B302" s="27">
        <v>992</v>
      </c>
      <c r="C302" s="74" t="s">
        <v>112</v>
      </c>
      <c r="D302" s="74" t="s">
        <v>144</v>
      </c>
      <c r="E302" s="74" t="s">
        <v>341</v>
      </c>
      <c r="F302" s="282"/>
      <c r="G302" s="29">
        <f t="shared" si="125"/>
        <v>681.6</v>
      </c>
      <c r="H302" s="30"/>
      <c r="I302" s="30"/>
      <c r="J302" s="32">
        <f>J303</f>
        <v>681.6</v>
      </c>
      <c r="K302" s="75">
        <f t="shared" si="132"/>
        <v>78.6</v>
      </c>
      <c r="L302" s="30"/>
      <c r="M302" s="30"/>
      <c r="N302" s="31">
        <f>N303</f>
        <v>78.6</v>
      </c>
      <c r="O302" s="29">
        <f t="shared" si="130"/>
        <v>760.2</v>
      </c>
      <c r="P302" s="30">
        <f t="shared" si="145"/>
        <v>0</v>
      </c>
      <c r="Q302" s="30">
        <f t="shared" si="146"/>
        <v>0</v>
      </c>
      <c r="R302" s="32">
        <f t="shared" si="147"/>
        <v>760.2</v>
      </c>
      <c r="S302" s="66">
        <f t="shared" si="131"/>
        <v>57</v>
      </c>
      <c r="T302" s="30"/>
      <c r="U302" s="30"/>
      <c r="V302" s="30">
        <f>V303</f>
        <v>57</v>
      </c>
      <c r="W302" s="34"/>
      <c r="X302" s="76">
        <f t="shared" si="118"/>
        <v>817.2</v>
      </c>
      <c r="Y302" s="8">
        <f t="shared" si="120"/>
        <v>0</v>
      </c>
      <c r="Z302" s="8">
        <f t="shared" si="121"/>
        <v>0</v>
      </c>
      <c r="AA302" s="8">
        <f t="shared" si="122"/>
        <v>817.2</v>
      </c>
      <c r="AB302" s="35"/>
      <c r="AC302" s="58">
        <f t="shared" si="141"/>
        <v>0</v>
      </c>
      <c r="AD302" s="30"/>
      <c r="AE302" s="30"/>
      <c r="AF302" s="30"/>
      <c r="AG302" s="31"/>
      <c r="AH302" s="29">
        <f t="shared" si="142"/>
        <v>817.2</v>
      </c>
      <c r="AI302" s="30">
        <f t="shared" si="143"/>
        <v>0</v>
      </c>
      <c r="AJ302" s="30">
        <f t="shared" si="143"/>
        <v>0</v>
      </c>
      <c r="AK302" s="30">
        <f t="shared" si="143"/>
        <v>817.2</v>
      </c>
      <c r="AL302" s="31">
        <f t="shared" si="134"/>
        <v>0</v>
      </c>
      <c r="AM302" s="60">
        <f t="shared" si="135"/>
        <v>0</v>
      </c>
      <c r="AN302" s="30"/>
      <c r="AO302" s="30"/>
      <c r="AP302" s="30"/>
      <c r="AQ302" s="32"/>
      <c r="AR302" s="60">
        <f t="shared" si="136"/>
        <v>817.2</v>
      </c>
      <c r="AS302" s="61">
        <f t="shared" si="137"/>
        <v>0</v>
      </c>
      <c r="AT302" s="61">
        <f t="shared" si="138"/>
        <v>0</v>
      </c>
      <c r="AU302" s="61">
        <f t="shared" si="139"/>
        <v>817.2</v>
      </c>
      <c r="AV302" s="62">
        <f t="shared" si="140"/>
        <v>0</v>
      </c>
      <c r="AW302" s="301">
        <f>AW303</f>
        <v>817.2</v>
      </c>
      <c r="AX302" s="51">
        <f t="shared" si="133"/>
        <v>100</v>
      </c>
    </row>
    <row r="303" spans="1:50" ht="15.75">
      <c r="A303" s="73" t="s">
        <v>342</v>
      </c>
      <c r="B303" s="27">
        <v>992</v>
      </c>
      <c r="C303" s="74" t="s">
        <v>112</v>
      </c>
      <c r="D303" s="74" t="s">
        <v>144</v>
      </c>
      <c r="E303" s="74" t="s">
        <v>341</v>
      </c>
      <c r="F303" s="282" t="s">
        <v>343</v>
      </c>
      <c r="G303" s="29">
        <f t="shared" si="125"/>
        <v>681.6</v>
      </c>
      <c r="H303" s="30"/>
      <c r="I303" s="30"/>
      <c r="J303" s="32">
        <v>681.6</v>
      </c>
      <c r="K303" s="75">
        <f t="shared" si="132"/>
        <v>78.6</v>
      </c>
      <c r="L303" s="30"/>
      <c r="M303" s="30"/>
      <c r="N303" s="31">
        <v>78.6</v>
      </c>
      <c r="O303" s="29">
        <f t="shared" si="130"/>
        <v>760.2</v>
      </c>
      <c r="P303" s="30">
        <f t="shared" si="145"/>
        <v>0</v>
      </c>
      <c r="Q303" s="30">
        <f t="shared" si="146"/>
        <v>0</v>
      </c>
      <c r="R303" s="32">
        <f t="shared" si="147"/>
        <v>760.2</v>
      </c>
      <c r="S303" s="66">
        <f t="shared" si="131"/>
        <v>57</v>
      </c>
      <c r="T303" s="30"/>
      <c r="U303" s="30"/>
      <c r="V303" s="30">
        <v>57</v>
      </c>
      <c r="W303" s="34"/>
      <c r="X303" s="76">
        <f t="shared" si="118"/>
        <v>817.2</v>
      </c>
      <c r="Y303" s="8">
        <f t="shared" si="120"/>
        <v>0</v>
      </c>
      <c r="Z303" s="8">
        <f t="shared" si="121"/>
        <v>0</v>
      </c>
      <c r="AA303" s="8">
        <f t="shared" si="122"/>
        <v>817.2</v>
      </c>
      <c r="AB303" s="35"/>
      <c r="AC303" s="58">
        <f t="shared" si="141"/>
        <v>0</v>
      </c>
      <c r="AD303" s="30"/>
      <c r="AE303" s="30"/>
      <c r="AF303" s="30"/>
      <c r="AG303" s="31"/>
      <c r="AH303" s="29">
        <f t="shared" si="142"/>
        <v>817.2</v>
      </c>
      <c r="AI303" s="30">
        <f t="shared" si="143"/>
        <v>0</v>
      </c>
      <c r="AJ303" s="30">
        <f t="shared" si="143"/>
        <v>0</v>
      </c>
      <c r="AK303" s="30">
        <f t="shared" si="143"/>
        <v>817.2</v>
      </c>
      <c r="AL303" s="31">
        <f t="shared" si="134"/>
        <v>0</v>
      </c>
      <c r="AM303" s="60">
        <f t="shared" si="135"/>
        <v>0</v>
      </c>
      <c r="AN303" s="30"/>
      <c r="AO303" s="30"/>
      <c r="AP303" s="30"/>
      <c r="AQ303" s="32"/>
      <c r="AR303" s="60">
        <f t="shared" si="136"/>
        <v>817.2</v>
      </c>
      <c r="AS303" s="61">
        <f t="shared" si="137"/>
        <v>0</v>
      </c>
      <c r="AT303" s="61">
        <f t="shared" si="138"/>
        <v>0</v>
      </c>
      <c r="AU303" s="61">
        <f t="shared" si="139"/>
        <v>817.2</v>
      </c>
      <c r="AV303" s="62">
        <f t="shared" si="140"/>
        <v>0</v>
      </c>
      <c r="AW303" s="301">
        <f>прил1!AV277</f>
        <v>817.2</v>
      </c>
      <c r="AX303" s="51">
        <f t="shared" si="133"/>
        <v>100</v>
      </c>
    </row>
    <row r="304" spans="1:50" ht="149.25" customHeight="1" hidden="1">
      <c r="A304" s="73" t="s">
        <v>344</v>
      </c>
      <c r="B304" s="27">
        <v>992</v>
      </c>
      <c r="C304" s="74" t="s">
        <v>112</v>
      </c>
      <c r="D304" s="74" t="s">
        <v>144</v>
      </c>
      <c r="E304" s="74" t="s">
        <v>345</v>
      </c>
      <c r="F304" s="282" t="s">
        <v>343</v>
      </c>
      <c r="G304" s="29">
        <f>G305+G310</f>
        <v>280.6</v>
      </c>
      <c r="H304" s="30">
        <f>H305+H310</f>
        <v>0</v>
      </c>
      <c r="I304" s="30">
        <f>I305+I310</f>
        <v>0</v>
      </c>
      <c r="J304" s="32">
        <f>J305+J310</f>
        <v>280.6</v>
      </c>
      <c r="K304" s="75">
        <f t="shared" si="132"/>
        <v>0</v>
      </c>
      <c r="L304" s="30"/>
      <c r="M304" s="30"/>
      <c r="N304" s="31"/>
      <c r="O304" s="29">
        <f t="shared" si="130"/>
        <v>280.6</v>
      </c>
      <c r="P304" s="30">
        <f t="shared" si="145"/>
        <v>0</v>
      </c>
      <c r="Q304" s="30">
        <f t="shared" si="146"/>
        <v>0</v>
      </c>
      <c r="R304" s="32">
        <f t="shared" si="147"/>
        <v>280.6</v>
      </c>
      <c r="S304" s="66">
        <f t="shared" si="131"/>
        <v>0</v>
      </c>
      <c r="T304" s="30"/>
      <c r="U304" s="30"/>
      <c r="V304" s="30"/>
      <c r="W304" s="34"/>
      <c r="X304" s="76">
        <f t="shared" si="118"/>
        <v>280.6</v>
      </c>
      <c r="Y304" s="8">
        <f t="shared" si="120"/>
        <v>0</v>
      </c>
      <c r="Z304" s="8">
        <f t="shared" si="121"/>
        <v>0</v>
      </c>
      <c r="AA304" s="8">
        <f t="shared" si="122"/>
        <v>280.6</v>
      </c>
      <c r="AB304" s="35"/>
      <c r="AC304" s="58">
        <f t="shared" si="141"/>
        <v>290</v>
      </c>
      <c r="AD304" s="30">
        <f>-AD307</f>
        <v>0</v>
      </c>
      <c r="AE304" s="30">
        <f>-AE307</f>
        <v>0</v>
      </c>
      <c r="AF304" s="30">
        <f>AF307</f>
        <v>290</v>
      </c>
      <c r="AG304" s="31">
        <f>-AG307</f>
        <v>0</v>
      </c>
      <c r="AH304" s="29">
        <f t="shared" si="142"/>
        <v>570.6</v>
      </c>
      <c r="AI304" s="30">
        <f t="shared" si="143"/>
        <v>0</v>
      </c>
      <c r="AJ304" s="30">
        <f t="shared" si="143"/>
        <v>0</v>
      </c>
      <c r="AK304" s="30">
        <f t="shared" si="143"/>
        <v>570.6</v>
      </c>
      <c r="AL304" s="31">
        <f t="shared" si="134"/>
        <v>0</v>
      </c>
      <c r="AM304" s="60">
        <f t="shared" si="135"/>
        <v>0</v>
      </c>
      <c r="AN304" s="30"/>
      <c r="AO304" s="30"/>
      <c r="AP304" s="30"/>
      <c r="AQ304" s="32"/>
      <c r="AR304" s="60">
        <f t="shared" si="136"/>
        <v>570.6</v>
      </c>
      <c r="AS304" s="61">
        <f t="shared" si="137"/>
        <v>0</v>
      </c>
      <c r="AT304" s="61">
        <f t="shared" si="138"/>
        <v>0</v>
      </c>
      <c r="AU304" s="61">
        <f t="shared" si="139"/>
        <v>570.6</v>
      </c>
      <c r="AV304" s="62">
        <f t="shared" si="140"/>
        <v>0</v>
      </c>
      <c r="AW304" s="51"/>
      <c r="AX304" s="51">
        <f t="shared" si="133"/>
        <v>0</v>
      </c>
    </row>
    <row r="305" spans="1:50" ht="137.25" customHeight="1" hidden="1">
      <c r="A305" s="73" t="s">
        <v>31</v>
      </c>
      <c r="B305" s="27">
        <v>992</v>
      </c>
      <c r="C305" s="74" t="s">
        <v>112</v>
      </c>
      <c r="D305" s="74" t="s">
        <v>144</v>
      </c>
      <c r="E305" s="74" t="s">
        <v>347</v>
      </c>
      <c r="F305" s="282"/>
      <c r="G305" s="29">
        <f t="shared" si="125"/>
        <v>278.8</v>
      </c>
      <c r="H305" s="30"/>
      <c r="I305" s="30"/>
      <c r="J305" s="32">
        <f>J306</f>
        <v>278.8</v>
      </c>
      <c r="K305" s="75">
        <f t="shared" si="132"/>
        <v>0</v>
      </c>
      <c r="L305" s="30"/>
      <c r="M305" s="30"/>
      <c r="N305" s="31"/>
      <c r="O305" s="29">
        <f t="shared" si="130"/>
        <v>278.8</v>
      </c>
      <c r="P305" s="30">
        <f t="shared" si="145"/>
        <v>0</v>
      </c>
      <c r="Q305" s="30">
        <f t="shared" si="146"/>
        <v>0</v>
      </c>
      <c r="R305" s="32">
        <f t="shared" si="147"/>
        <v>278.8</v>
      </c>
      <c r="S305" s="66">
        <f t="shared" si="131"/>
        <v>-278.8</v>
      </c>
      <c r="T305" s="30"/>
      <c r="U305" s="30"/>
      <c r="V305" s="30">
        <f>V306</f>
        <v>-278.8</v>
      </c>
      <c r="W305" s="34"/>
      <c r="X305" s="76">
        <f t="shared" si="118"/>
        <v>0</v>
      </c>
      <c r="Y305" s="8">
        <f t="shared" si="120"/>
        <v>0</v>
      </c>
      <c r="Z305" s="8">
        <f t="shared" si="121"/>
        <v>0</v>
      </c>
      <c r="AA305" s="8">
        <f t="shared" si="122"/>
        <v>0</v>
      </c>
      <c r="AB305" s="35"/>
      <c r="AC305" s="58">
        <f t="shared" si="141"/>
        <v>0</v>
      </c>
      <c r="AD305" s="30"/>
      <c r="AE305" s="30"/>
      <c r="AF305" s="30"/>
      <c r="AG305" s="31"/>
      <c r="AH305" s="29">
        <f t="shared" si="142"/>
        <v>0</v>
      </c>
      <c r="AI305" s="30">
        <f t="shared" si="143"/>
        <v>0</v>
      </c>
      <c r="AJ305" s="30">
        <f t="shared" si="143"/>
        <v>0</v>
      </c>
      <c r="AK305" s="30">
        <f t="shared" si="143"/>
        <v>0</v>
      </c>
      <c r="AL305" s="31">
        <f t="shared" si="134"/>
        <v>0</v>
      </c>
      <c r="AM305" s="60">
        <f t="shared" si="135"/>
        <v>0</v>
      </c>
      <c r="AN305" s="30"/>
      <c r="AO305" s="30"/>
      <c r="AP305" s="30"/>
      <c r="AQ305" s="32"/>
      <c r="AR305" s="60">
        <f t="shared" si="136"/>
        <v>0</v>
      </c>
      <c r="AS305" s="61">
        <f t="shared" si="137"/>
        <v>0</v>
      </c>
      <c r="AT305" s="61">
        <f t="shared" si="138"/>
        <v>0</v>
      </c>
      <c r="AU305" s="61">
        <f t="shared" si="139"/>
        <v>0</v>
      </c>
      <c r="AV305" s="62">
        <f t="shared" si="140"/>
        <v>0</v>
      </c>
      <c r="AW305" s="51"/>
      <c r="AX305" s="51" t="e">
        <f t="shared" si="133"/>
        <v>#DIV/0!</v>
      </c>
    </row>
    <row r="306" spans="1:50" ht="15.75" hidden="1">
      <c r="A306" s="73" t="s">
        <v>342</v>
      </c>
      <c r="B306" s="27">
        <v>992</v>
      </c>
      <c r="C306" s="74" t="s">
        <v>112</v>
      </c>
      <c r="D306" s="74" t="s">
        <v>144</v>
      </c>
      <c r="E306" s="74" t="s">
        <v>347</v>
      </c>
      <c r="F306" s="282" t="s">
        <v>343</v>
      </c>
      <c r="G306" s="29">
        <f t="shared" si="125"/>
        <v>278.8</v>
      </c>
      <c r="H306" s="30"/>
      <c r="I306" s="30"/>
      <c r="J306" s="32">
        <v>278.8</v>
      </c>
      <c r="K306" s="75">
        <f t="shared" si="132"/>
        <v>0</v>
      </c>
      <c r="L306" s="30"/>
      <c r="M306" s="30"/>
      <c r="N306" s="31"/>
      <c r="O306" s="29">
        <f t="shared" si="130"/>
        <v>278.8</v>
      </c>
      <c r="P306" s="30">
        <f t="shared" si="145"/>
        <v>0</v>
      </c>
      <c r="Q306" s="30">
        <f t="shared" si="146"/>
        <v>0</v>
      </c>
      <c r="R306" s="32">
        <f t="shared" si="147"/>
        <v>278.8</v>
      </c>
      <c r="S306" s="66">
        <f t="shared" si="131"/>
        <v>-278.8</v>
      </c>
      <c r="T306" s="30"/>
      <c r="U306" s="30"/>
      <c r="V306" s="30">
        <v>-278.8</v>
      </c>
      <c r="W306" s="34"/>
      <c r="X306" s="76">
        <f t="shared" si="118"/>
        <v>0</v>
      </c>
      <c r="Y306" s="8">
        <f t="shared" si="120"/>
        <v>0</v>
      </c>
      <c r="Z306" s="8">
        <f t="shared" si="121"/>
        <v>0</v>
      </c>
      <c r="AA306" s="8">
        <f t="shared" si="122"/>
        <v>0</v>
      </c>
      <c r="AB306" s="35"/>
      <c r="AC306" s="58">
        <f t="shared" si="141"/>
        <v>0</v>
      </c>
      <c r="AD306" s="30"/>
      <c r="AE306" s="30"/>
      <c r="AF306" s="30"/>
      <c r="AG306" s="31"/>
      <c r="AH306" s="29">
        <f t="shared" si="142"/>
        <v>0</v>
      </c>
      <c r="AI306" s="30">
        <f t="shared" si="143"/>
        <v>0</v>
      </c>
      <c r="AJ306" s="30">
        <f t="shared" si="143"/>
        <v>0</v>
      </c>
      <c r="AK306" s="30">
        <f t="shared" si="143"/>
        <v>0</v>
      </c>
      <c r="AL306" s="31">
        <f t="shared" si="134"/>
        <v>0</v>
      </c>
      <c r="AM306" s="60">
        <f t="shared" si="135"/>
        <v>0</v>
      </c>
      <c r="AN306" s="30"/>
      <c r="AO306" s="30"/>
      <c r="AP306" s="30"/>
      <c r="AQ306" s="32"/>
      <c r="AR306" s="60">
        <f t="shared" si="136"/>
        <v>0</v>
      </c>
      <c r="AS306" s="61">
        <f t="shared" si="137"/>
        <v>0</v>
      </c>
      <c r="AT306" s="61">
        <f t="shared" si="138"/>
        <v>0</v>
      </c>
      <c r="AU306" s="61">
        <f t="shared" si="139"/>
        <v>0</v>
      </c>
      <c r="AV306" s="62">
        <f t="shared" si="140"/>
        <v>0</v>
      </c>
      <c r="AW306" s="51"/>
      <c r="AX306" s="51" t="e">
        <f t="shared" si="133"/>
        <v>#DIV/0!</v>
      </c>
    </row>
    <row r="307" spans="1:50" ht="92.25" customHeight="1">
      <c r="A307" s="73" t="s">
        <v>57</v>
      </c>
      <c r="B307" s="27">
        <v>992</v>
      </c>
      <c r="C307" s="74" t="s">
        <v>112</v>
      </c>
      <c r="D307" s="74" t="s">
        <v>144</v>
      </c>
      <c r="E307" s="74" t="s">
        <v>56</v>
      </c>
      <c r="F307" s="282"/>
      <c r="G307" s="29"/>
      <c r="H307" s="30"/>
      <c r="I307" s="30"/>
      <c r="J307" s="32"/>
      <c r="K307" s="75"/>
      <c r="L307" s="30"/>
      <c r="M307" s="30"/>
      <c r="N307" s="31"/>
      <c r="O307" s="29"/>
      <c r="P307" s="30"/>
      <c r="Q307" s="30"/>
      <c r="R307" s="32"/>
      <c r="S307" s="66">
        <f t="shared" si="131"/>
        <v>278.8</v>
      </c>
      <c r="T307" s="30"/>
      <c r="U307" s="30"/>
      <c r="V307" s="30">
        <v>278.8</v>
      </c>
      <c r="W307" s="34"/>
      <c r="X307" s="76">
        <f t="shared" si="118"/>
        <v>278.8</v>
      </c>
      <c r="Y307" s="8">
        <f t="shared" si="120"/>
        <v>0</v>
      </c>
      <c r="Z307" s="8">
        <f t="shared" si="121"/>
        <v>0</v>
      </c>
      <c r="AA307" s="8">
        <f t="shared" si="122"/>
        <v>278.8</v>
      </c>
      <c r="AB307" s="35"/>
      <c r="AC307" s="58">
        <f t="shared" si="141"/>
        <v>290</v>
      </c>
      <c r="AD307" s="30">
        <f>AD308</f>
        <v>0</v>
      </c>
      <c r="AE307" s="30">
        <f>AE308</f>
        <v>0</v>
      </c>
      <c r="AF307" s="30">
        <f>AF308</f>
        <v>290</v>
      </c>
      <c r="AG307" s="31">
        <f>AG308</f>
        <v>0</v>
      </c>
      <c r="AH307" s="29">
        <f t="shared" si="142"/>
        <v>568.8</v>
      </c>
      <c r="AI307" s="30">
        <f t="shared" si="143"/>
        <v>0</v>
      </c>
      <c r="AJ307" s="30">
        <f t="shared" si="143"/>
        <v>0</v>
      </c>
      <c r="AK307" s="30">
        <f t="shared" si="143"/>
        <v>568.8</v>
      </c>
      <c r="AL307" s="31">
        <f t="shared" si="134"/>
        <v>0</v>
      </c>
      <c r="AM307" s="60">
        <f t="shared" si="135"/>
        <v>0</v>
      </c>
      <c r="AN307" s="30"/>
      <c r="AO307" s="30"/>
      <c r="AP307" s="30"/>
      <c r="AQ307" s="32"/>
      <c r="AR307" s="60">
        <f t="shared" si="136"/>
        <v>568.8</v>
      </c>
      <c r="AS307" s="61">
        <f t="shared" si="137"/>
        <v>0</v>
      </c>
      <c r="AT307" s="61">
        <f t="shared" si="138"/>
        <v>0</v>
      </c>
      <c r="AU307" s="61">
        <f t="shared" si="139"/>
        <v>568.8</v>
      </c>
      <c r="AV307" s="62">
        <f t="shared" si="140"/>
        <v>0</v>
      </c>
      <c r="AW307" s="301">
        <f>AW308</f>
        <v>568.6</v>
      </c>
      <c r="AX307" s="51">
        <f t="shared" si="133"/>
        <v>99.96483825597751</v>
      </c>
    </row>
    <row r="308" spans="1:50" ht="15.75">
      <c r="A308" s="73" t="s">
        <v>342</v>
      </c>
      <c r="B308" s="27">
        <v>992</v>
      </c>
      <c r="C308" s="74" t="s">
        <v>112</v>
      </c>
      <c r="D308" s="74" t="s">
        <v>144</v>
      </c>
      <c r="E308" s="74" t="s">
        <v>56</v>
      </c>
      <c r="F308" s="282" t="s">
        <v>343</v>
      </c>
      <c r="G308" s="29"/>
      <c r="H308" s="30"/>
      <c r="I308" s="30"/>
      <c r="J308" s="32"/>
      <c r="K308" s="75"/>
      <c r="L308" s="30"/>
      <c r="M308" s="30"/>
      <c r="N308" s="31"/>
      <c r="O308" s="29"/>
      <c r="P308" s="30"/>
      <c r="Q308" s="30"/>
      <c r="R308" s="32"/>
      <c r="S308" s="66">
        <f t="shared" si="131"/>
        <v>278.8</v>
      </c>
      <c r="T308" s="8"/>
      <c r="U308" s="8"/>
      <c r="V308" s="8">
        <v>278.8</v>
      </c>
      <c r="W308" s="140"/>
      <c r="X308" s="76">
        <f t="shared" si="118"/>
        <v>278.8</v>
      </c>
      <c r="Y308" s="8">
        <f t="shared" si="120"/>
        <v>0</v>
      </c>
      <c r="Z308" s="8">
        <f t="shared" si="121"/>
        <v>0</v>
      </c>
      <c r="AA308" s="8">
        <f t="shared" si="122"/>
        <v>278.8</v>
      </c>
      <c r="AB308" s="35"/>
      <c r="AC308" s="58">
        <f t="shared" si="141"/>
        <v>290</v>
      </c>
      <c r="AD308" s="30">
        <f>прил1!AC285</f>
        <v>0</v>
      </c>
      <c r="AE308" s="30">
        <f>прил1!AD285</f>
        <v>0</v>
      </c>
      <c r="AF308" s="30">
        <f>прил1!AE285</f>
        <v>290</v>
      </c>
      <c r="AG308" s="31">
        <f>прил1!AF285</f>
        <v>0</v>
      </c>
      <c r="AH308" s="29">
        <f t="shared" si="142"/>
        <v>568.8</v>
      </c>
      <c r="AI308" s="30">
        <f t="shared" si="143"/>
        <v>0</v>
      </c>
      <c r="AJ308" s="30">
        <f t="shared" si="143"/>
        <v>0</v>
      </c>
      <c r="AK308" s="30">
        <f t="shared" si="143"/>
        <v>568.8</v>
      </c>
      <c r="AL308" s="31">
        <f t="shared" si="134"/>
        <v>0</v>
      </c>
      <c r="AM308" s="60">
        <f t="shared" si="135"/>
        <v>0</v>
      </c>
      <c r="AN308" s="30"/>
      <c r="AO308" s="30"/>
      <c r="AP308" s="30"/>
      <c r="AQ308" s="32"/>
      <c r="AR308" s="60">
        <f t="shared" si="136"/>
        <v>568.8</v>
      </c>
      <c r="AS308" s="61">
        <f t="shared" si="137"/>
        <v>0</v>
      </c>
      <c r="AT308" s="61">
        <f t="shared" si="138"/>
        <v>0</v>
      </c>
      <c r="AU308" s="61">
        <f t="shared" si="139"/>
        <v>568.8</v>
      </c>
      <c r="AV308" s="62">
        <f t="shared" si="140"/>
        <v>0</v>
      </c>
      <c r="AW308" s="301">
        <f>прил1!AV285</f>
        <v>568.6</v>
      </c>
      <c r="AX308" s="51">
        <f t="shared" si="133"/>
        <v>99.96483825597751</v>
      </c>
    </row>
    <row r="309" spans="1:50" ht="15.75">
      <c r="A309" s="73" t="s">
        <v>312</v>
      </c>
      <c r="B309" s="27">
        <v>992</v>
      </c>
      <c r="C309" s="74" t="s">
        <v>112</v>
      </c>
      <c r="D309" s="74" t="s">
        <v>144</v>
      </c>
      <c r="E309" s="74" t="s">
        <v>38</v>
      </c>
      <c r="F309" s="282"/>
      <c r="G309" s="29"/>
      <c r="H309" s="30"/>
      <c r="I309" s="30"/>
      <c r="J309" s="32"/>
      <c r="K309" s="75"/>
      <c r="L309" s="30"/>
      <c r="M309" s="30"/>
      <c r="N309" s="31"/>
      <c r="O309" s="29"/>
      <c r="P309" s="30"/>
      <c r="Q309" s="30"/>
      <c r="R309" s="32"/>
      <c r="S309" s="66"/>
      <c r="T309" s="8"/>
      <c r="U309" s="8"/>
      <c r="V309" s="8"/>
      <c r="W309" s="140"/>
      <c r="X309" s="76"/>
      <c r="Y309" s="8"/>
      <c r="Z309" s="8"/>
      <c r="AA309" s="8"/>
      <c r="AB309" s="35"/>
      <c r="AC309" s="58"/>
      <c r="AD309" s="30"/>
      <c r="AE309" s="30"/>
      <c r="AF309" s="30"/>
      <c r="AG309" s="31"/>
      <c r="AH309" s="29">
        <f>AH310</f>
        <v>1.8</v>
      </c>
      <c r="AI309" s="29">
        <f>AI310</f>
        <v>0</v>
      </c>
      <c r="AJ309" s="29">
        <f>AJ310</f>
        <v>0</v>
      </c>
      <c r="AK309" s="29">
        <f>AK310</f>
        <v>1.8</v>
      </c>
      <c r="AL309" s="29">
        <f>AL310</f>
        <v>0</v>
      </c>
      <c r="AM309" s="30">
        <f>AM310+AM313</f>
        <v>0</v>
      </c>
      <c r="AN309" s="30">
        <f>AN310+AN313</f>
        <v>0</v>
      </c>
      <c r="AO309" s="30">
        <f>AO310+AO313</f>
        <v>0</v>
      </c>
      <c r="AP309" s="30">
        <f>AP310+AP313</f>
        <v>0</v>
      </c>
      <c r="AQ309" s="32"/>
      <c r="AR309" s="60">
        <f t="shared" si="136"/>
        <v>1.8</v>
      </c>
      <c r="AS309" s="61">
        <f t="shared" si="137"/>
        <v>0</v>
      </c>
      <c r="AT309" s="61">
        <f t="shared" si="138"/>
        <v>0</v>
      </c>
      <c r="AU309" s="61">
        <f t="shared" si="139"/>
        <v>1.8</v>
      </c>
      <c r="AV309" s="62">
        <f t="shared" si="140"/>
        <v>0</v>
      </c>
      <c r="AW309" s="301">
        <f>AW313</f>
        <v>1.8</v>
      </c>
      <c r="AX309" s="51">
        <f t="shared" si="133"/>
        <v>100</v>
      </c>
    </row>
    <row r="310" spans="1:50" ht="0.75" customHeight="1" hidden="1">
      <c r="A310" s="73" t="s">
        <v>348</v>
      </c>
      <c r="B310" s="27">
        <v>992</v>
      </c>
      <c r="C310" s="74" t="s">
        <v>112</v>
      </c>
      <c r="D310" s="74" t="s">
        <v>144</v>
      </c>
      <c r="E310" s="74" t="s">
        <v>349</v>
      </c>
      <c r="F310" s="282"/>
      <c r="G310" s="29">
        <f t="shared" si="125"/>
        <v>1.8</v>
      </c>
      <c r="H310" s="30"/>
      <c r="I310" s="30"/>
      <c r="J310" s="32">
        <f>J311</f>
        <v>1.8</v>
      </c>
      <c r="K310" s="75">
        <f t="shared" si="132"/>
        <v>0</v>
      </c>
      <c r="L310" s="30"/>
      <c r="M310" s="30"/>
      <c r="N310" s="31"/>
      <c r="O310" s="29">
        <f t="shared" si="130"/>
        <v>1.8</v>
      </c>
      <c r="P310" s="30">
        <f aca="true" t="shared" si="148" ref="P310:R312">H310+L310</f>
        <v>0</v>
      </c>
      <c r="Q310" s="30">
        <f t="shared" si="148"/>
        <v>0</v>
      </c>
      <c r="R310" s="32">
        <f t="shared" si="148"/>
        <v>1.8</v>
      </c>
      <c r="S310" s="66">
        <f t="shared" si="131"/>
        <v>0</v>
      </c>
      <c r="T310" s="8"/>
      <c r="U310" s="8"/>
      <c r="V310" s="8"/>
      <c r="W310" s="140"/>
      <c r="X310" s="76">
        <f t="shared" si="118"/>
        <v>1.8</v>
      </c>
      <c r="Y310" s="8">
        <f t="shared" si="120"/>
        <v>0</v>
      </c>
      <c r="Z310" s="8">
        <f t="shared" si="121"/>
        <v>0</v>
      </c>
      <c r="AA310" s="8">
        <f t="shared" si="122"/>
        <v>1.8</v>
      </c>
      <c r="AB310" s="35"/>
      <c r="AC310" s="58">
        <f t="shared" si="141"/>
        <v>0</v>
      </c>
      <c r="AD310" s="30"/>
      <c r="AE310" s="30"/>
      <c r="AF310" s="30"/>
      <c r="AG310" s="31"/>
      <c r="AH310" s="29">
        <f t="shared" si="142"/>
        <v>1.8</v>
      </c>
      <c r="AI310" s="30">
        <f t="shared" si="143"/>
        <v>0</v>
      </c>
      <c r="AJ310" s="30">
        <f t="shared" si="143"/>
        <v>0</v>
      </c>
      <c r="AK310" s="30">
        <f t="shared" si="143"/>
        <v>1.8</v>
      </c>
      <c r="AL310" s="31">
        <f t="shared" si="134"/>
        <v>0</v>
      </c>
      <c r="AM310" s="60">
        <f t="shared" si="135"/>
        <v>-1.8</v>
      </c>
      <c r="AN310" s="30"/>
      <c r="AO310" s="30"/>
      <c r="AP310" s="30">
        <f>AP311</f>
        <v>-1.8</v>
      </c>
      <c r="AQ310" s="32"/>
      <c r="AR310" s="60">
        <f t="shared" si="136"/>
        <v>0</v>
      </c>
      <c r="AS310" s="61">
        <f t="shared" si="137"/>
        <v>0</v>
      </c>
      <c r="AT310" s="61">
        <f t="shared" si="138"/>
        <v>0</v>
      </c>
      <c r="AU310" s="61">
        <f t="shared" si="139"/>
        <v>0</v>
      </c>
      <c r="AV310" s="62">
        <f t="shared" si="140"/>
        <v>0</v>
      </c>
      <c r="AW310" s="51"/>
      <c r="AX310" s="51"/>
    </row>
    <row r="311" spans="1:50" ht="30" customHeight="1" hidden="1">
      <c r="A311" s="73" t="s">
        <v>342</v>
      </c>
      <c r="B311" s="27">
        <v>992</v>
      </c>
      <c r="C311" s="74" t="s">
        <v>112</v>
      </c>
      <c r="D311" s="74" t="s">
        <v>144</v>
      </c>
      <c r="E311" s="74" t="s">
        <v>349</v>
      </c>
      <c r="F311" s="282" t="s">
        <v>343</v>
      </c>
      <c r="G311" s="29">
        <f t="shared" si="125"/>
        <v>1.8</v>
      </c>
      <c r="H311" s="30"/>
      <c r="I311" s="30"/>
      <c r="J311" s="32">
        <v>1.8</v>
      </c>
      <c r="K311" s="75">
        <f t="shared" si="132"/>
        <v>0</v>
      </c>
      <c r="L311" s="30"/>
      <c r="M311" s="30"/>
      <c r="N311" s="31"/>
      <c r="O311" s="29">
        <f t="shared" si="130"/>
        <v>1.8</v>
      </c>
      <c r="P311" s="30">
        <f t="shared" si="148"/>
        <v>0</v>
      </c>
      <c r="Q311" s="30">
        <f t="shared" si="148"/>
        <v>0</v>
      </c>
      <c r="R311" s="32">
        <f t="shared" si="148"/>
        <v>1.8</v>
      </c>
      <c r="S311" s="66">
        <f t="shared" si="131"/>
        <v>0</v>
      </c>
      <c r="T311" s="8"/>
      <c r="U311" s="8"/>
      <c r="V311" s="8"/>
      <c r="W311" s="140"/>
      <c r="X311" s="76">
        <f t="shared" si="118"/>
        <v>1.8</v>
      </c>
      <c r="Y311" s="8">
        <f t="shared" si="120"/>
        <v>0</v>
      </c>
      <c r="Z311" s="8">
        <f t="shared" si="121"/>
        <v>0</v>
      </c>
      <c r="AA311" s="8">
        <f t="shared" si="122"/>
        <v>1.8</v>
      </c>
      <c r="AB311" s="35"/>
      <c r="AC311" s="58">
        <f t="shared" si="141"/>
        <v>0</v>
      </c>
      <c r="AD311" s="30"/>
      <c r="AE311" s="30"/>
      <c r="AF311" s="30"/>
      <c r="AG311" s="31"/>
      <c r="AH311" s="29">
        <f t="shared" si="142"/>
        <v>1.8</v>
      </c>
      <c r="AI311" s="30">
        <f t="shared" si="143"/>
        <v>0</v>
      </c>
      <c r="AJ311" s="30">
        <f t="shared" si="143"/>
        <v>0</v>
      </c>
      <c r="AK311" s="30">
        <f t="shared" si="143"/>
        <v>1.8</v>
      </c>
      <c r="AL311" s="31">
        <f t="shared" si="134"/>
        <v>0</v>
      </c>
      <c r="AM311" s="60">
        <f t="shared" si="135"/>
        <v>-1.8</v>
      </c>
      <c r="AN311" s="30"/>
      <c r="AO311" s="30"/>
      <c r="AP311" s="30">
        <v>-1.8</v>
      </c>
      <c r="AQ311" s="32"/>
      <c r="AR311" s="60">
        <f t="shared" si="136"/>
        <v>0</v>
      </c>
      <c r="AS311" s="61">
        <f t="shared" si="137"/>
        <v>0</v>
      </c>
      <c r="AT311" s="61">
        <f t="shared" si="138"/>
        <v>0</v>
      </c>
      <c r="AU311" s="61">
        <f t="shared" si="139"/>
        <v>0</v>
      </c>
      <c r="AV311" s="62">
        <f t="shared" si="140"/>
        <v>0</v>
      </c>
      <c r="AW311" s="51"/>
      <c r="AX311" s="51"/>
    </row>
    <row r="312" spans="1:50" ht="138.75" customHeight="1">
      <c r="A312" s="73" t="s">
        <v>344</v>
      </c>
      <c r="B312" s="211" t="s">
        <v>405</v>
      </c>
      <c r="C312" s="211" t="s">
        <v>112</v>
      </c>
      <c r="D312" s="211" t="s">
        <v>144</v>
      </c>
      <c r="E312" s="211" t="s">
        <v>345</v>
      </c>
      <c r="F312" s="196"/>
      <c r="G312" s="172" t="e">
        <f t="shared" si="125"/>
        <v>#REF!</v>
      </c>
      <c r="H312" s="173"/>
      <c r="I312" s="173"/>
      <c r="J312" s="174" t="e">
        <f>J313+#REF!</f>
        <v>#REF!</v>
      </c>
      <c r="K312" s="172">
        <f>SUM(L312:N312)</f>
        <v>0</v>
      </c>
      <c r="L312" s="173"/>
      <c r="M312" s="173"/>
      <c r="N312" s="174"/>
      <c r="O312" s="172" t="e">
        <f t="shared" si="130"/>
        <v>#REF!</v>
      </c>
      <c r="P312" s="173">
        <f t="shared" si="148"/>
        <v>0</v>
      </c>
      <c r="Q312" s="173">
        <f t="shared" si="148"/>
        <v>0</v>
      </c>
      <c r="R312" s="173" t="e">
        <f t="shared" si="148"/>
        <v>#REF!</v>
      </c>
      <c r="S312" s="198" t="e">
        <f>SUM(T312:W312)</f>
        <v>#REF!</v>
      </c>
      <c r="T312" s="199"/>
      <c r="U312" s="199" t="e">
        <f>Z312-Q312</f>
        <v>#REF!</v>
      </c>
      <c r="V312" s="199">
        <f>V313</f>
        <v>0</v>
      </c>
      <c r="W312" s="200">
        <f>AB312</f>
        <v>0</v>
      </c>
      <c r="X312" s="198" t="e">
        <f>Y312+Z312+AA312+AB312</f>
        <v>#REF!</v>
      </c>
      <c r="Y312" s="199">
        <f>SUM(P312,T312)</f>
        <v>0</v>
      </c>
      <c r="Z312" s="199" t="e">
        <f>Z313+#REF!</f>
        <v>#REF!</v>
      </c>
      <c r="AA312" s="173" t="e">
        <f>AA313+#REF!</f>
        <v>#REF!</v>
      </c>
      <c r="AB312" s="174"/>
      <c r="AC312" s="188">
        <f t="shared" si="141"/>
        <v>0</v>
      </c>
      <c r="AD312" s="173"/>
      <c r="AE312" s="173"/>
      <c r="AF312" s="173"/>
      <c r="AG312" s="174"/>
      <c r="AH312" s="188" t="e">
        <f>AI312+AJ312+AK312+AL312</f>
        <v>#REF!</v>
      </c>
      <c r="AI312" s="199">
        <f t="shared" si="143"/>
        <v>0</v>
      </c>
      <c r="AJ312" s="199" t="e">
        <f t="shared" si="143"/>
        <v>#REF!</v>
      </c>
      <c r="AK312" s="199" t="e">
        <f t="shared" si="143"/>
        <v>#REF!</v>
      </c>
      <c r="AL312" s="201">
        <f t="shared" si="134"/>
        <v>0</v>
      </c>
      <c r="AM312" s="191">
        <f>SUM(AN312:AQ312)</f>
        <v>0</v>
      </c>
      <c r="AN312" s="173"/>
      <c r="AO312" s="173"/>
      <c r="AP312" s="173"/>
      <c r="AQ312" s="174"/>
      <c r="AR312" s="188" t="e">
        <f t="shared" si="136"/>
        <v>#REF!</v>
      </c>
      <c r="AS312" s="199">
        <f t="shared" si="137"/>
        <v>0</v>
      </c>
      <c r="AT312" s="199" t="e">
        <f t="shared" si="138"/>
        <v>#REF!</v>
      </c>
      <c r="AU312" s="199" t="e">
        <f t="shared" si="139"/>
        <v>#REF!</v>
      </c>
      <c r="AV312" s="202">
        <f t="shared" si="140"/>
        <v>0</v>
      </c>
      <c r="AW312" s="215">
        <v>1.8</v>
      </c>
      <c r="AX312" s="51"/>
    </row>
    <row r="313" spans="1:50" ht="80.25" customHeight="1">
      <c r="A313" s="73" t="s">
        <v>348</v>
      </c>
      <c r="B313" s="27">
        <v>992</v>
      </c>
      <c r="C313" s="74" t="s">
        <v>112</v>
      </c>
      <c r="D313" s="74" t="s">
        <v>144</v>
      </c>
      <c r="E313" s="74" t="s">
        <v>372</v>
      </c>
      <c r="F313" s="282"/>
      <c r="G313" s="141"/>
      <c r="H313" s="56"/>
      <c r="I313" s="56"/>
      <c r="J313" s="57"/>
      <c r="K313" s="75"/>
      <c r="L313" s="30"/>
      <c r="M313" s="30"/>
      <c r="N313" s="31"/>
      <c r="O313" s="29"/>
      <c r="P313" s="30"/>
      <c r="Q313" s="30"/>
      <c r="R313" s="32"/>
      <c r="S313" s="66"/>
      <c r="T313" s="8"/>
      <c r="U313" s="8"/>
      <c r="V313" s="8"/>
      <c r="W313" s="140"/>
      <c r="X313" s="76"/>
      <c r="Y313" s="8"/>
      <c r="Z313" s="8"/>
      <c r="AA313" s="8"/>
      <c r="AB313" s="35"/>
      <c r="AC313" s="58"/>
      <c r="AD313" s="30"/>
      <c r="AE313" s="30"/>
      <c r="AF313" s="30"/>
      <c r="AG313" s="31"/>
      <c r="AH313" s="142"/>
      <c r="AI313" s="128"/>
      <c r="AJ313" s="128"/>
      <c r="AK313" s="128"/>
      <c r="AL313" s="129"/>
      <c r="AM313" s="60">
        <f t="shared" si="135"/>
        <v>1.8</v>
      </c>
      <c r="AN313" s="128"/>
      <c r="AO313" s="128"/>
      <c r="AP313" s="128">
        <f>AP314</f>
        <v>1.8</v>
      </c>
      <c r="AQ313" s="143"/>
      <c r="AR313" s="60">
        <f t="shared" si="136"/>
        <v>1.8</v>
      </c>
      <c r="AS313" s="61">
        <f t="shared" si="137"/>
        <v>0</v>
      </c>
      <c r="AT313" s="61">
        <f t="shared" si="138"/>
        <v>0</v>
      </c>
      <c r="AU313" s="61">
        <f t="shared" si="139"/>
        <v>1.8</v>
      </c>
      <c r="AV313" s="62">
        <f t="shared" si="140"/>
        <v>0</v>
      </c>
      <c r="AW313" s="301">
        <f>AW314</f>
        <v>1.8</v>
      </c>
      <c r="AX313" s="51">
        <f t="shared" si="133"/>
        <v>100</v>
      </c>
    </row>
    <row r="314" spans="1:50" ht="15.75">
      <c r="A314" s="73" t="s">
        <v>342</v>
      </c>
      <c r="B314" s="27">
        <v>992</v>
      </c>
      <c r="C314" s="74" t="s">
        <v>112</v>
      </c>
      <c r="D314" s="74" t="s">
        <v>144</v>
      </c>
      <c r="E314" s="74" t="s">
        <v>372</v>
      </c>
      <c r="F314" s="282" t="s">
        <v>343</v>
      </c>
      <c r="G314" s="141"/>
      <c r="H314" s="56"/>
      <c r="I314" s="56"/>
      <c r="J314" s="57"/>
      <c r="K314" s="75"/>
      <c r="L314" s="30"/>
      <c r="M314" s="30"/>
      <c r="N314" s="31"/>
      <c r="O314" s="29"/>
      <c r="P314" s="30"/>
      <c r="Q314" s="30"/>
      <c r="R314" s="32"/>
      <c r="S314" s="66"/>
      <c r="T314" s="8"/>
      <c r="U314" s="8"/>
      <c r="V314" s="8"/>
      <c r="W314" s="140"/>
      <c r="X314" s="76"/>
      <c r="Y314" s="8"/>
      <c r="Z314" s="8"/>
      <c r="AA314" s="8"/>
      <c r="AB314" s="35"/>
      <c r="AC314" s="58"/>
      <c r="AD314" s="30"/>
      <c r="AE314" s="30"/>
      <c r="AF314" s="30"/>
      <c r="AG314" s="31"/>
      <c r="AH314" s="142"/>
      <c r="AI314" s="128"/>
      <c r="AJ314" s="128"/>
      <c r="AK314" s="128"/>
      <c r="AL314" s="129"/>
      <c r="AM314" s="60">
        <f t="shared" si="135"/>
        <v>1.8</v>
      </c>
      <c r="AN314" s="128"/>
      <c r="AO314" s="128"/>
      <c r="AP314" s="128">
        <v>1.8</v>
      </c>
      <c r="AQ314" s="143"/>
      <c r="AR314" s="60">
        <f t="shared" si="136"/>
        <v>1.8</v>
      </c>
      <c r="AS314" s="61">
        <f t="shared" si="137"/>
        <v>0</v>
      </c>
      <c r="AT314" s="61">
        <f t="shared" si="138"/>
        <v>0</v>
      </c>
      <c r="AU314" s="61">
        <f t="shared" si="139"/>
        <v>1.8</v>
      </c>
      <c r="AV314" s="62">
        <f t="shared" si="140"/>
        <v>0</v>
      </c>
      <c r="AW314" s="301">
        <f>прил1!AV283</f>
        <v>1.8</v>
      </c>
      <c r="AX314" s="51">
        <f t="shared" si="133"/>
        <v>100</v>
      </c>
    </row>
    <row r="315" spans="1:50" ht="16.5" thickBot="1">
      <c r="A315" s="53"/>
      <c r="B315" s="54"/>
      <c r="C315" s="54"/>
      <c r="D315" s="54"/>
      <c r="E315" s="54"/>
      <c r="F315" s="54"/>
      <c r="G315" s="36"/>
      <c r="H315" s="56"/>
      <c r="I315" s="56"/>
      <c r="J315" s="57"/>
      <c r="K315" s="75">
        <f t="shared" si="132"/>
        <v>0</v>
      </c>
      <c r="L315" s="30"/>
      <c r="M315" s="30"/>
      <c r="N315" s="31"/>
      <c r="O315" s="29"/>
      <c r="P315" s="30"/>
      <c r="Q315" s="30"/>
      <c r="R315" s="32"/>
      <c r="S315" s="33"/>
      <c r="T315" s="30"/>
      <c r="U315" s="30"/>
      <c r="V315" s="30"/>
      <c r="W315" s="34"/>
      <c r="X315" s="59"/>
      <c r="Y315" s="63"/>
      <c r="Z315" s="63"/>
      <c r="AA315" s="63"/>
      <c r="AB315" s="35"/>
      <c r="AC315" s="58">
        <f t="shared" si="141"/>
        <v>0</v>
      </c>
      <c r="AD315" s="30"/>
      <c r="AE315" s="30"/>
      <c r="AF315" s="30"/>
      <c r="AG315" s="31"/>
      <c r="AH315" s="142"/>
      <c r="AI315" s="128"/>
      <c r="AJ315" s="128"/>
      <c r="AK315" s="128"/>
      <c r="AL315" s="129"/>
      <c r="AM315" s="60">
        <f t="shared" si="135"/>
        <v>0</v>
      </c>
      <c r="AN315" s="128"/>
      <c r="AO315" s="128"/>
      <c r="AP315" s="128"/>
      <c r="AQ315" s="143"/>
      <c r="AR315" s="60">
        <f t="shared" si="136"/>
        <v>0</v>
      </c>
      <c r="AS315" s="61">
        <f t="shared" si="137"/>
        <v>0</v>
      </c>
      <c r="AT315" s="61">
        <f t="shared" si="138"/>
        <v>0</v>
      </c>
      <c r="AU315" s="61">
        <f t="shared" si="139"/>
        <v>0</v>
      </c>
      <c r="AV315" s="62">
        <f t="shared" si="140"/>
        <v>0</v>
      </c>
      <c r="AW315" s="51"/>
      <c r="AX315" s="51"/>
    </row>
    <row r="316" spans="1:50" ht="16.5" thickBot="1">
      <c r="A316" s="144" t="s">
        <v>350</v>
      </c>
      <c r="B316" s="27"/>
      <c r="C316" s="27"/>
      <c r="D316" s="27"/>
      <c r="E316" s="27"/>
      <c r="F316" s="297"/>
      <c r="G316" s="145">
        <f t="shared" si="125"/>
        <v>233538.40000000002</v>
      </c>
      <c r="H316" s="146">
        <f>H15+H178+H186+H232+H260</f>
        <v>109427.00000000001</v>
      </c>
      <c r="I316" s="146">
        <f>I15+I178+I186+I232+I260</f>
        <v>9242</v>
      </c>
      <c r="J316" s="147">
        <f>J15+J178+J186+J232+J260</f>
        <v>114869.40000000001</v>
      </c>
      <c r="K316" s="58">
        <f t="shared" si="132"/>
        <v>11150.1</v>
      </c>
      <c r="L316" s="147">
        <f>L15+L178+L186+L232+L260</f>
        <v>4536.6</v>
      </c>
      <c r="M316" s="147">
        <f>M15+M178+M186+M232+M260</f>
        <v>0</v>
      </c>
      <c r="N316" s="148">
        <f>N15+N178+N186+N232+N260</f>
        <v>6613.5</v>
      </c>
      <c r="O316" s="145">
        <f>SUM(P316:R316)</f>
        <v>244688.5</v>
      </c>
      <c r="P316" s="146">
        <f>P15+P178+P186+P232+P260</f>
        <v>113963.59999999999</v>
      </c>
      <c r="Q316" s="146">
        <f>Q15+Q178+Q186+Q232+Q260</f>
        <v>9242</v>
      </c>
      <c r="R316" s="147">
        <f>R15+R178+R186+R232+R260</f>
        <v>121482.90000000001</v>
      </c>
      <c r="S316" s="145">
        <f>SUM(T316:W316)</f>
        <v>57465.238</v>
      </c>
      <c r="T316" s="145">
        <f>T15+T178+T186+T232+T260</f>
        <v>3967.1230000000005</v>
      </c>
      <c r="U316" s="145">
        <f>U15+U178+U186+U232+U260</f>
        <v>3894.5860000000002</v>
      </c>
      <c r="V316" s="145">
        <f>V15+V178+V186+V232+V260</f>
        <v>30607.728999999996</v>
      </c>
      <c r="W316" s="145">
        <f>W15+W178+W186+W232+W260</f>
        <v>18995.8</v>
      </c>
      <c r="X316" s="149">
        <f>SUM(Y316:AB316)</f>
        <v>302153.738</v>
      </c>
      <c r="Y316" s="146">
        <f t="shared" si="120"/>
        <v>117930.723</v>
      </c>
      <c r="Z316" s="146">
        <f t="shared" si="121"/>
        <v>13136.586</v>
      </c>
      <c r="AA316" s="146">
        <f t="shared" si="122"/>
        <v>152090.62900000002</v>
      </c>
      <c r="AB316" s="150">
        <f>AB260+AB232+AB186+AB178+AB15</f>
        <v>18995.8</v>
      </c>
      <c r="AC316" s="58">
        <f t="shared" si="141"/>
        <v>22265.402000000002</v>
      </c>
      <c r="AD316" s="146">
        <f>AD15+AD178+AD186+AD232+AD260</f>
        <v>10289.5</v>
      </c>
      <c r="AE316" s="146">
        <f>AE15+AE178+AE186+AE232+AE260</f>
        <v>1794.366</v>
      </c>
      <c r="AF316" s="146">
        <f>AF15+AF178+AF186+AF232+AF260</f>
        <v>9294.536</v>
      </c>
      <c r="AG316" s="151">
        <f>AG15+AG178+AG186+AG232+AG260</f>
        <v>887</v>
      </c>
      <c r="AH316" s="152">
        <f t="shared" si="142"/>
        <v>324419.13999999996</v>
      </c>
      <c r="AI316" s="153">
        <f t="shared" si="143"/>
        <v>128220.223</v>
      </c>
      <c r="AJ316" s="153">
        <f t="shared" si="143"/>
        <v>14930.952</v>
      </c>
      <c r="AK316" s="153">
        <f t="shared" si="143"/>
        <v>161385.165</v>
      </c>
      <c r="AL316" s="154">
        <f t="shared" si="134"/>
        <v>19882.8</v>
      </c>
      <c r="AM316" s="60">
        <f t="shared" si="135"/>
        <v>-3678.599</v>
      </c>
      <c r="AN316" s="153">
        <f>AN260+AN232+AN186+AN178+AN15</f>
        <v>657.5</v>
      </c>
      <c r="AO316" s="153">
        <f>AO260+AO232+AO186+AO178+AO15</f>
        <v>-751.058</v>
      </c>
      <c r="AP316" s="153">
        <f>AP260+AP232+AP186+AP178+AP15</f>
        <v>-3585.041</v>
      </c>
      <c r="AQ316" s="153">
        <f>AQ260+AQ232+AQ186+AQ178+AQ15</f>
        <v>0</v>
      </c>
      <c r="AR316" s="60">
        <f t="shared" si="136"/>
        <v>320740.541</v>
      </c>
      <c r="AS316" s="68">
        <f t="shared" si="137"/>
        <v>128877.723</v>
      </c>
      <c r="AT316" s="68">
        <f t="shared" si="138"/>
        <v>14179.894</v>
      </c>
      <c r="AU316" s="68">
        <f t="shared" si="139"/>
        <v>157800.124</v>
      </c>
      <c r="AV316" s="69">
        <f t="shared" si="140"/>
        <v>19882.8</v>
      </c>
      <c r="AW316" s="300">
        <f>AW260+AW232+AW186+AW178+AW15</f>
        <v>311744.19999999995</v>
      </c>
      <c r="AX316" s="155">
        <f t="shared" si="133"/>
        <v>97.1951344311039</v>
      </c>
    </row>
    <row r="317" spans="24:44" ht="12.75">
      <c r="X317" s="7"/>
      <c r="AR317" s="9"/>
    </row>
  </sheetData>
  <mergeCells count="22">
    <mergeCell ref="C12:C13"/>
    <mergeCell ref="D12:D13"/>
    <mergeCell ref="AS11:AW11"/>
    <mergeCell ref="AR12:AX13"/>
    <mergeCell ref="E12:E13"/>
    <mergeCell ref="F12:F13"/>
    <mergeCell ref="AC12:AG12"/>
    <mergeCell ref="K12:N12"/>
    <mergeCell ref="S12:W12"/>
    <mergeCell ref="G12:J12"/>
    <mergeCell ref="AH12:AL12"/>
    <mergeCell ref="X12:AB12"/>
    <mergeCell ref="G5:J5"/>
    <mergeCell ref="O12:R12"/>
    <mergeCell ref="E1:AX1"/>
    <mergeCell ref="E2:AX2"/>
    <mergeCell ref="E3:AX3"/>
    <mergeCell ref="E4:AX4"/>
    <mergeCell ref="A8:AX10"/>
    <mergeCell ref="A12:A13"/>
    <mergeCell ref="B12:B13"/>
    <mergeCell ref="AM12:AQ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3" r:id="rId1"/>
  <rowBreaks count="2" manualBreakCount="2">
    <brk id="70" max="48" man="1"/>
    <brk id="113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Ибресинском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Тарасова Н.Г.</cp:lastModifiedBy>
  <cp:lastPrinted>2009-04-01T07:05:15Z</cp:lastPrinted>
  <dcterms:created xsi:type="dcterms:W3CDTF">2008-04-29T05:45:46Z</dcterms:created>
  <dcterms:modified xsi:type="dcterms:W3CDTF">2009-04-13T10:49:49Z</dcterms:modified>
  <cp:category/>
  <cp:version/>
  <cp:contentType/>
  <cp:contentStatus/>
</cp:coreProperties>
</file>